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'Individual'!$C$5:$AN$53</definedName>
    <definedName name="_xlnm.Print_Area" localSheetId="0">'Equips 1aC'!$A$1:$I$50</definedName>
    <definedName name="_xlnm.Print_Area" localSheetId="3">'Individual'!$A$2:$AN$44</definedName>
    <definedName name="Imprimir_área_IM" localSheetId="3">'Individual'!$A$2:$AN$52</definedName>
  </definedNames>
  <calcPr fullCalcOnLoad="1"/>
</workbook>
</file>

<file path=xl/sharedStrings.xml><?xml version="1.0" encoding="utf-8"?>
<sst xmlns="http://schemas.openxmlformats.org/spreadsheetml/2006/main" count="164" uniqueCount="80">
  <si>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</si>
  <si>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</si>
  <si>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</si>
  <si>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</si>
  <si>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</si>
  <si>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</si>
  <si>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</si>
  <si>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</si>
  <si>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</si>
  <si>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</si>
  <si>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</si>
  <si>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</si>
  <si>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</si>
  <si>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</si>
  <si>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</si>
  <si>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</si>
  <si>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</si>
  <si>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</si>
  <si>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</si>
  <si>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</si>
  <si>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</si>
  <si>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</si>
  <si>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</si>
  <si>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</si>
  <si>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</si>
  <si>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</si>
  <si>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</si>
  <si>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</si>
  <si>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</si>
  <si>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</si>
  <si>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1a DIVISIÓ MASCULINA B</t>
  </si>
  <si>
    <t>BARCELONA A</t>
  </si>
  <si>
    <t>EMPURIABRAVA CAT A</t>
  </si>
  <si>
    <t>NÀSTIC A</t>
  </si>
  <si>
    <t>VALLÈS A</t>
  </si>
  <si>
    <t>COMARCAL A</t>
  </si>
  <si>
    <t>SEVEN-3 A</t>
  </si>
  <si>
    <t>JOSEP GUÀRDIA GARCÍA</t>
  </si>
  <si>
    <t>ÀLVAR CARDONA BURGUÉS</t>
  </si>
  <si>
    <t>MANEL CIERO BENÍTEZ</t>
  </si>
  <si>
    <t>MARIO NICOLÁS LOSADA</t>
  </si>
  <si>
    <t>MANEL GIMENO ALBERT</t>
  </si>
  <si>
    <t>EMPURIABRAVA A</t>
  </si>
  <si>
    <t>ALBERT VIÑOLAS VÁLLEGA</t>
  </si>
  <si>
    <t>DANIEL PUENTES GALÁN</t>
  </si>
  <si>
    <t>CARLOS MARTÍ PI-FIGUERAS</t>
  </si>
  <si>
    <t>CARLOS DOMÍNGUEZ MARTÍNEZ</t>
  </si>
  <si>
    <t>ÁNGEL RUBIO TOCADOS</t>
  </si>
  <si>
    <t>JOSÉ MARTÍNEZ LOPEZOSA</t>
  </si>
  <si>
    <t>ANTONIO DÍAZ CERVANTES</t>
  </si>
  <si>
    <t>FERNANDO J. LÓPEZ GARCÍA</t>
  </si>
  <si>
    <t>ANTONIO HERNÁNDEZ GUARDEÑO</t>
  </si>
  <si>
    <t>JOSÉ SUÁREZ ÁLVAREZ</t>
  </si>
  <si>
    <t>VALENTÍ MAS PUIGGROS</t>
  </si>
  <si>
    <t>SERGI MARÍN LÓPEZ</t>
  </si>
  <si>
    <t>SERGIO LUCAS PÉREZ</t>
  </si>
  <si>
    <t>JORDI OLMOS CAMPANALES</t>
  </si>
  <si>
    <t>BALBIR SINGH KAUR</t>
  </si>
  <si>
    <t>SERGIO PÉREZ DÍAZ DE CERIO</t>
  </si>
  <si>
    <t>PAU ORTEGA SANZ</t>
  </si>
  <si>
    <t>ANTONIO RUÍZ RODRÍGUEZ</t>
  </si>
  <si>
    <t>FRANCISCO CRUZ MORALES</t>
  </si>
  <si>
    <t>FELIPE BERRUEZO PÉREZ</t>
  </si>
  <si>
    <t>CARLOS AVILES VICO</t>
  </si>
  <si>
    <t>ANDRÉS MORAES RODRÍGUEZ</t>
  </si>
  <si>
    <t>EMILIANO PANADES SERRES</t>
  </si>
  <si>
    <t>JUAN BUSTOS MARÍN</t>
  </si>
  <si>
    <t>ALBERT ROCA FANDOS</t>
  </si>
  <si>
    <t>XAVIER COMAS MIRET</t>
  </si>
  <si>
    <t>12-des-10</t>
  </si>
  <si>
    <t>MARCOS GORDO MARTÍ</t>
  </si>
  <si>
    <t>ROBERT MILLS</t>
  </si>
  <si>
    <t>NARCÍS SISTACH TRIOLA</t>
  </si>
  <si>
    <t>DANIEL CUARTERO QUEROL</t>
  </si>
  <si>
    <t>MIGUEL CASANOVA SÁNCHEZ</t>
  </si>
  <si>
    <t>ARNAU FAJA POO</t>
  </si>
  <si>
    <t>MANUEL LÓPEZ ENRÍQUEZ</t>
  </si>
  <si>
    <t>PERE I. MARTÍ PERALES</t>
  </si>
  <si>
    <t>27-març-11</t>
  </si>
  <si>
    <t>ANTONIO J. ESCABÍAS CHAVEZ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</si>
</sst>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40489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4</v>
      </c>
      <c r="G9" s="9" t="s">
        <v>32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8</v>
      </c>
      <c r="F11" s="11"/>
      <c r="G11" s="9" t="s">
        <v>34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7</v>
      </c>
      <c r="F13" s="11"/>
      <c r="G13" s="9" t="s">
        <v>36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1</v>
      </c>
      <c r="F15" s="11"/>
      <c r="G15" s="9" t="str">
        <f>G11</f>
        <v>VALLÈS A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3</v>
      </c>
      <c r="F17" s="11"/>
      <c r="G17" s="9" t="str">
        <f>G13</f>
        <v>SEVEN-3 A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 A</v>
      </c>
      <c r="E19" s="11">
        <v>9</v>
      </c>
      <c r="F19" s="11"/>
      <c r="G19" s="9" t="str">
        <f>C11</f>
        <v>NÀSTIC A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 A</v>
      </c>
      <c r="E21" s="11">
        <v>1</v>
      </c>
      <c r="F21" s="11"/>
      <c r="G21" s="9" t="str">
        <f>C9</f>
        <v>BARCELONA 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 A</v>
      </c>
      <c r="E23" s="11">
        <v>2</v>
      </c>
      <c r="F23" s="11"/>
      <c r="G23" s="9" t="str">
        <f>C13</f>
        <v>COMARCAL A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 A</v>
      </c>
      <c r="E25" s="11">
        <v>7</v>
      </c>
      <c r="F25" s="11"/>
      <c r="G25" s="9" t="str">
        <f>G11</f>
        <v>VALLÈS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EMPURIABRAVA CAT A</v>
      </c>
      <c r="E27" s="11">
        <v>3</v>
      </c>
      <c r="F27" s="11"/>
      <c r="G27" s="9" t="str">
        <f>G13</f>
        <v>SEVEN-3 A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2</v>
      </c>
      <c r="F29" s="11"/>
      <c r="G29" s="9" t="str">
        <f>C9</f>
        <v>BARCELONA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1</v>
      </c>
      <c r="G31" s="9" t="str">
        <f>C13</f>
        <v>COMARCAL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A</v>
      </c>
      <c r="E33" s="11">
        <v>0</v>
      </c>
      <c r="G33" s="9" t="str">
        <f>C13</f>
        <v>COMARCAL A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 A</v>
      </c>
      <c r="E35" s="11">
        <v>8</v>
      </c>
      <c r="G35" s="9" t="str">
        <f>C11</f>
        <v>NÀSTIC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4</v>
      </c>
      <c r="G37" s="9" t="str">
        <f>G9</f>
        <v>EMPURIABRAVA CAT A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41"/>
      <c r="D45" s="53"/>
      <c r="E45" s="43">
        <f>7+1+8+9+10</f>
        <v>35</v>
      </c>
      <c r="F45" s="44"/>
      <c r="G45" s="44"/>
      <c r="H45" s="42">
        <f aca="true" t="shared" si="0" ref="H45:H50">SUM(E45:G45)</f>
        <v>35</v>
      </c>
      <c r="J45" s="5"/>
      <c r="K45" s="5"/>
    </row>
    <row r="46" spans="2:11" ht="20.25">
      <c r="B46" s="30" t="s">
        <v>36</v>
      </c>
      <c r="C46" s="26"/>
      <c r="D46" s="13"/>
      <c r="E46" s="43">
        <f>3+7+7+7+8</f>
        <v>32</v>
      </c>
      <c r="F46" s="44"/>
      <c r="G46" s="44"/>
      <c r="H46" s="42">
        <f t="shared" si="0"/>
        <v>32</v>
      </c>
      <c r="J46" s="14"/>
      <c r="K46" s="14"/>
    </row>
    <row r="47" spans="2:11" ht="20.25">
      <c r="B47" s="38" t="s">
        <v>32</v>
      </c>
      <c r="C47" s="39"/>
      <c r="D47" s="15"/>
      <c r="E47" s="43">
        <f>6+9+2+3+6</f>
        <v>26</v>
      </c>
      <c r="F47" s="45"/>
      <c r="G47" s="45"/>
      <c r="H47" s="42">
        <f t="shared" si="0"/>
        <v>26</v>
      </c>
      <c r="J47" s="14"/>
      <c r="K47" s="14"/>
    </row>
    <row r="48" spans="2:11" ht="20.25">
      <c r="B48" s="38" t="s">
        <v>31</v>
      </c>
      <c r="C48" s="41"/>
      <c r="D48" s="53"/>
      <c r="E48" s="43">
        <f>4+3+9+8+0</f>
        <v>24</v>
      </c>
      <c r="F48" s="44"/>
      <c r="G48" s="44"/>
      <c r="H48" s="42">
        <f t="shared" si="0"/>
        <v>24</v>
      </c>
      <c r="J48" s="14"/>
      <c r="K48" s="14"/>
    </row>
    <row r="49" spans="2:11" ht="20.25">
      <c r="B49" s="30" t="s">
        <v>34</v>
      </c>
      <c r="C49" s="26"/>
      <c r="D49" s="13"/>
      <c r="E49" s="43">
        <f>2+9+3+2+4</f>
        <v>20</v>
      </c>
      <c r="F49" s="44"/>
      <c r="G49" s="44"/>
      <c r="H49" s="42">
        <f t="shared" si="0"/>
        <v>20</v>
      </c>
      <c r="J49" s="14"/>
      <c r="K49" s="14"/>
    </row>
    <row r="50" spans="2:11" ht="20.25">
      <c r="B50" s="38" t="s">
        <v>33</v>
      </c>
      <c r="C50" s="39"/>
      <c r="D50" s="41"/>
      <c r="E50" s="43">
        <f>8+1+1+1+2</f>
        <v>13</v>
      </c>
      <c r="F50" s="44"/>
      <c r="G50" s="44"/>
      <c r="H50" s="42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69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A</v>
      </c>
      <c r="D9" s="20"/>
      <c r="E9" s="11">
        <v>9</v>
      </c>
      <c r="G9" s="9" t="str">
        <f>'Equips 1aC'!G9</f>
        <v>EMPURIABRAVA CAT A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 A</v>
      </c>
      <c r="E11" s="11">
        <v>4</v>
      </c>
      <c r="F11" s="11"/>
      <c r="G11" s="9" t="str">
        <f>'Equips 1aC'!G11</f>
        <v>VALLÈS A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2</v>
      </c>
      <c r="F13" s="11"/>
      <c r="G13" s="9" t="str">
        <f>'Equips 1aC'!G13</f>
        <v>SEVEN-3 A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8</v>
      </c>
      <c r="F15" s="11"/>
      <c r="G15" s="9" t="str">
        <f>G11</f>
        <v>VALLÈS 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5</v>
      </c>
      <c r="F17" s="11"/>
      <c r="G17" s="9" t="str">
        <f>G13</f>
        <v>SEVEN-3 A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 A</v>
      </c>
      <c r="E19" s="11">
        <v>6</v>
      </c>
      <c r="F19" s="11"/>
      <c r="G19" s="9" t="str">
        <f>C11</f>
        <v>NÀSTIC A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 A</v>
      </c>
      <c r="E21" s="11">
        <v>3</v>
      </c>
      <c r="F21" s="11"/>
      <c r="G21" s="9" t="str">
        <f>C9</f>
        <v>BARCELONA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 A</v>
      </c>
      <c r="E23" s="11">
        <v>7</v>
      </c>
      <c r="F23" s="11"/>
      <c r="G23" s="9" t="str">
        <f>C13</f>
        <v>COMARCAL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 A</v>
      </c>
      <c r="E25" s="11">
        <v>6</v>
      </c>
      <c r="F25" s="11"/>
      <c r="G25" s="9" t="str">
        <f>G11</f>
        <v>VALLÈS A</v>
      </c>
      <c r="I25" s="11">
        <v>4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EMPURIABRAVA CAT A</v>
      </c>
      <c r="E27" s="11">
        <v>9</v>
      </c>
      <c r="F27" s="11"/>
      <c r="G27" s="9" t="str">
        <f>G13</f>
        <v>SEVEN-3 A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0</v>
      </c>
      <c r="F29" s="11"/>
      <c r="G29" s="9" t="str">
        <f>C9</f>
        <v>BARCELONA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9</v>
      </c>
      <c r="G31" s="9" t="str">
        <f>C13</f>
        <v>COMARCAL A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A</v>
      </c>
      <c r="E33" s="11">
        <v>0</v>
      </c>
      <c r="G33" s="9" t="str">
        <f>C13</f>
        <v>COMARCAL A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 A</v>
      </c>
      <c r="E35" s="11">
        <v>7</v>
      </c>
      <c r="G35" s="9" t="str">
        <f>C11</f>
        <v>NÀSTIC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2</v>
      </c>
      <c r="G37" s="9" t="str">
        <f>G9</f>
        <v>EMPURIABRAVA CAT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39"/>
      <c r="D45" s="15"/>
      <c r="E45" s="43">
        <f>3+7+7+7+8</f>
        <v>32</v>
      </c>
      <c r="F45" s="43">
        <f>8+5+6+1+7</f>
        <v>27</v>
      </c>
      <c r="G45" s="44"/>
      <c r="H45" s="42">
        <f aca="true" t="shared" si="0" ref="H45:H50">SUM(E45:G45)</f>
        <v>59</v>
      </c>
      <c r="J45" s="5"/>
      <c r="K45" s="5"/>
    </row>
    <row r="46" spans="2:11" ht="20.25">
      <c r="B46" s="30" t="s">
        <v>35</v>
      </c>
      <c r="C46" s="13"/>
      <c r="D46" s="14"/>
      <c r="E46" s="43">
        <f>7+1+8+9+10</f>
        <v>35</v>
      </c>
      <c r="F46" s="43">
        <f>2+8+3+1+10</f>
        <v>24</v>
      </c>
      <c r="G46" s="45"/>
      <c r="H46" s="42">
        <f t="shared" si="0"/>
        <v>59</v>
      </c>
      <c r="J46" s="14"/>
      <c r="K46" s="14"/>
    </row>
    <row r="47" spans="2:11" ht="20.25">
      <c r="B47" s="38" t="s">
        <v>32</v>
      </c>
      <c r="C47" s="39"/>
      <c r="D47" s="15"/>
      <c r="E47" s="43">
        <f>6+9+2+3+6</f>
        <v>26</v>
      </c>
      <c r="F47" s="43">
        <f>1+6+7+9+8</f>
        <v>31</v>
      </c>
      <c r="G47" s="44"/>
      <c r="H47" s="42">
        <f t="shared" si="0"/>
        <v>57</v>
      </c>
      <c r="J47" s="14"/>
      <c r="K47" s="14"/>
    </row>
    <row r="48" spans="2:11" ht="20.25">
      <c r="B48" s="38" t="s">
        <v>31</v>
      </c>
      <c r="C48" s="41"/>
      <c r="D48" s="53"/>
      <c r="E48" s="43">
        <f>4+3+9+8+0</f>
        <v>24</v>
      </c>
      <c r="F48" s="43">
        <f>9+5+7+10+0</f>
        <v>31</v>
      </c>
      <c r="G48" s="45"/>
      <c r="H48" s="42">
        <f t="shared" si="0"/>
        <v>55</v>
      </c>
      <c r="J48" s="14"/>
      <c r="K48" s="14"/>
    </row>
    <row r="49" spans="2:11" ht="20.25">
      <c r="B49" s="30" t="s">
        <v>33</v>
      </c>
      <c r="C49" s="26"/>
      <c r="D49" s="13"/>
      <c r="E49" s="43">
        <f>8+1+1+1+2</f>
        <v>13</v>
      </c>
      <c r="F49" s="43">
        <f>4+4+3+9+3</f>
        <v>23</v>
      </c>
      <c r="G49" s="44"/>
      <c r="H49" s="42">
        <f t="shared" si="0"/>
        <v>36</v>
      </c>
      <c r="J49" s="14"/>
      <c r="K49" s="14"/>
    </row>
    <row r="50" spans="2:11" ht="20.25">
      <c r="B50" s="38" t="s">
        <v>34</v>
      </c>
      <c r="C50" s="39"/>
      <c r="D50" s="41"/>
      <c r="E50" s="43">
        <f>2+9+3+2+4</f>
        <v>20</v>
      </c>
      <c r="F50" s="43">
        <f>6+2+4+0+2</f>
        <v>14</v>
      </c>
      <c r="G50" s="44"/>
      <c r="H50" s="42">
        <f t="shared" si="0"/>
        <v>34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78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A</v>
      </c>
      <c r="D9" s="20"/>
      <c r="E9" s="11">
        <v>7</v>
      </c>
      <c r="G9" s="9" t="str">
        <f>'Equips 1aC'!G9</f>
        <v>EMPURIABRAVA CAT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 A</v>
      </c>
      <c r="E11" s="11">
        <v>1</v>
      </c>
      <c r="F11" s="11"/>
      <c r="G11" s="9" t="str">
        <f>'Equips 1aC'!G11</f>
        <v>VALLÈS A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6</v>
      </c>
      <c r="F13" s="11"/>
      <c r="G13" s="9" t="str">
        <f>'Equips 1aC'!G13</f>
        <v>SEVEN-3 A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COMARCAL A</v>
      </c>
      <c r="E15" s="11">
        <v>10</v>
      </c>
      <c r="F15" s="11"/>
      <c r="G15" s="9" t="str">
        <f>G11</f>
        <v>VALLÈS 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8</v>
      </c>
      <c r="F17" s="11"/>
      <c r="G17" s="9" t="str">
        <f>G13</f>
        <v>SEVEN-3 A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EMPURIABRAVA CAT A</v>
      </c>
      <c r="E19" s="11">
        <v>3</v>
      </c>
      <c r="F19" s="11"/>
      <c r="G19" s="9" t="str">
        <f>C11</f>
        <v>NÀSTIC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NÀSTIC A</v>
      </c>
      <c r="E21" s="11">
        <v>6</v>
      </c>
      <c r="F21" s="11"/>
      <c r="G21" s="9" t="str">
        <f>C9</f>
        <v>BARCELONA A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EMPURIABRAVA CAT A</v>
      </c>
      <c r="E23" s="11">
        <v>8</v>
      </c>
      <c r="F23" s="11"/>
      <c r="G23" s="9" t="str">
        <f>C13</f>
        <v>COMARCAL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 A</v>
      </c>
      <c r="E25" s="11">
        <v>6</v>
      </c>
      <c r="F25" s="11"/>
      <c r="G25" s="9" t="str">
        <f>G11</f>
        <v>VALLÈS A</v>
      </c>
      <c r="I25" s="11">
        <v>4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EMPURIABRAVA CAT A</v>
      </c>
      <c r="E27" s="11">
        <v>3</v>
      </c>
      <c r="F27" s="11"/>
      <c r="G27" s="9" t="str">
        <f>G13</f>
        <v>SEVEN-3 A</v>
      </c>
      <c r="I27" s="11">
        <v>7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3</v>
      </c>
      <c r="F29" s="11"/>
      <c r="G29" s="9" t="str">
        <f>C9</f>
        <v>BARCELONA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5</v>
      </c>
      <c r="G31" s="9" t="str">
        <f>C13</f>
        <v>COMARCAL A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A</v>
      </c>
      <c r="E33" s="11">
        <v>3</v>
      </c>
      <c r="G33" s="9" t="str">
        <f>C13</f>
        <v>COMARCAL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 A</v>
      </c>
      <c r="E35" s="11">
        <v>2</v>
      </c>
      <c r="G35" s="9" t="str">
        <f>C11</f>
        <v>NÀSTIC A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1</v>
      </c>
      <c r="G37" s="9" t="str">
        <f>G9</f>
        <v>EMPURIABRAVA CAT 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35</v>
      </c>
      <c r="C45" s="41"/>
      <c r="D45" s="53"/>
      <c r="E45" s="43">
        <f>7+1+8+9+10</f>
        <v>35</v>
      </c>
      <c r="F45" s="43">
        <f>2+8+3+1+10</f>
        <v>24</v>
      </c>
      <c r="G45" s="43">
        <f>6+10+2+5+7</f>
        <v>30</v>
      </c>
      <c r="H45" s="42">
        <f aca="true" t="shared" si="0" ref="H45:H50">SUM(E45:G45)</f>
        <v>89</v>
      </c>
      <c r="J45" s="5"/>
      <c r="K45" s="5"/>
    </row>
    <row r="46" spans="2:11" ht="20.25">
      <c r="B46" s="30" t="s">
        <v>31</v>
      </c>
      <c r="C46" s="13"/>
      <c r="D46" s="14"/>
      <c r="E46" s="43">
        <f>4+3+9+8+0</f>
        <v>24</v>
      </c>
      <c r="F46" s="43">
        <f>9+5+7+10+0</f>
        <v>31</v>
      </c>
      <c r="G46" s="43">
        <f>7+8+4+7+3</f>
        <v>29</v>
      </c>
      <c r="H46" s="42">
        <f t="shared" si="0"/>
        <v>84</v>
      </c>
      <c r="J46" s="14"/>
      <c r="K46" s="14"/>
    </row>
    <row r="47" spans="2:11" ht="20.25">
      <c r="B47" s="38" t="s">
        <v>32</v>
      </c>
      <c r="C47" s="39"/>
      <c r="D47" s="15"/>
      <c r="E47" s="43">
        <f>6+9+2+3+6</f>
        <v>26</v>
      </c>
      <c r="F47" s="43">
        <f>1+6+7+9+8</f>
        <v>31</v>
      </c>
      <c r="G47" s="43">
        <f>3+3+8+3+9</f>
        <v>26</v>
      </c>
      <c r="H47" s="42">
        <f t="shared" si="0"/>
        <v>83</v>
      </c>
      <c r="J47" s="14"/>
      <c r="K47" s="14"/>
    </row>
    <row r="48" spans="2:11" ht="20.25">
      <c r="B48" s="38" t="s">
        <v>36</v>
      </c>
      <c r="C48" s="39"/>
      <c r="D48" s="15"/>
      <c r="E48" s="43">
        <f>3+7+7+7+8</f>
        <v>32</v>
      </c>
      <c r="F48" s="43">
        <f>8+5+6+1+7</f>
        <v>27</v>
      </c>
      <c r="G48" s="43">
        <f>4+2+6+7+2</f>
        <v>21</v>
      </c>
      <c r="H48" s="42">
        <f t="shared" si="0"/>
        <v>80</v>
      </c>
      <c r="J48" s="14"/>
      <c r="K48" s="14"/>
    </row>
    <row r="49" spans="2:11" ht="20.25">
      <c r="B49" s="30" t="s">
        <v>33</v>
      </c>
      <c r="C49" s="26"/>
      <c r="D49" s="13"/>
      <c r="E49" s="43">
        <f>8+1+1+1+2</f>
        <v>13</v>
      </c>
      <c r="F49" s="43">
        <f>4+4+3+9+3</f>
        <v>23</v>
      </c>
      <c r="G49" s="43">
        <f>1+7+6+5+8</f>
        <v>27</v>
      </c>
      <c r="H49" s="42">
        <f t="shared" si="0"/>
        <v>63</v>
      </c>
      <c r="J49" s="14"/>
      <c r="K49" s="14"/>
    </row>
    <row r="50" spans="2:11" ht="20.25">
      <c r="B50" s="38" t="s">
        <v>34</v>
      </c>
      <c r="C50" s="39"/>
      <c r="D50" s="41"/>
      <c r="E50" s="43">
        <f>2+9+3+2+4</f>
        <v>20</v>
      </c>
      <c r="F50" s="43">
        <f>6+2+4+0+2</f>
        <v>14</v>
      </c>
      <c r="G50" s="43">
        <f>9+0+4+3+1</f>
        <v>17</v>
      </c>
      <c r="H50" s="42">
        <f t="shared" si="0"/>
        <v>51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5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D3" sqref="D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45</v>
      </c>
      <c r="C5" s="48" t="s">
        <v>79</v>
      </c>
      <c r="D5" s="48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220</v>
      </c>
      <c r="Z5" s="48">
        <v>171</v>
      </c>
      <c r="AA5" s="48">
        <v>224</v>
      </c>
      <c r="AB5" s="48">
        <v>235</v>
      </c>
      <c r="AC5" s="48"/>
      <c r="AD5" s="48">
        <v>205</v>
      </c>
      <c r="AE5" s="48">
        <v>188</v>
      </c>
      <c r="AF5" s="48">
        <v>169</v>
      </c>
      <c r="AG5" s="48">
        <v>186</v>
      </c>
      <c r="AH5" s="48">
        <v>199</v>
      </c>
      <c r="AI5" s="49">
        <f>SUM(E5:N5)</f>
        <v>0</v>
      </c>
      <c r="AJ5" s="49">
        <f>SUM(O5:X5)</f>
        <v>0</v>
      </c>
      <c r="AK5" s="49">
        <f>SUM(Y5:AH5)</f>
        <v>1797</v>
      </c>
      <c r="AL5" s="49">
        <f>SUM(AI5:AK5)</f>
        <v>1797</v>
      </c>
      <c r="AM5" s="49">
        <f>COUNT(E5:AH5)</f>
        <v>9</v>
      </c>
      <c r="AN5" s="50">
        <f>(AL5/AM5)</f>
        <v>199.66666666666666</v>
      </c>
    </row>
    <row r="6" spans="1:40" ht="12.75">
      <c r="A6" s="49">
        <v>2</v>
      </c>
      <c r="B6" s="48">
        <v>170</v>
      </c>
      <c r="C6" s="48" t="s">
        <v>62</v>
      </c>
      <c r="D6" s="48" t="s">
        <v>35</v>
      </c>
      <c r="E6" s="48">
        <v>220</v>
      </c>
      <c r="F6" s="48">
        <v>225</v>
      </c>
      <c r="G6" s="48">
        <v>230</v>
      </c>
      <c r="H6" s="48">
        <v>156</v>
      </c>
      <c r="I6" s="48">
        <v>157</v>
      </c>
      <c r="J6" s="48">
        <v>203</v>
      </c>
      <c r="K6" s="48">
        <v>269</v>
      </c>
      <c r="L6" s="48">
        <v>244</v>
      </c>
      <c r="M6" s="48">
        <v>160</v>
      </c>
      <c r="N6" s="48">
        <v>169</v>
      </c>
      <c r="O6" s="48">
        <v>201</v>
      </c>
      <c r="P6" s="48">
        <v>182</v>
      </c>
      <c r="Q6" s="48">
        <v>204</v>
      </c>
      <c r="R6" s="48">
        <v>181</v>
      </c>
      <c r="S6" s="48">
        <v>173</v>
      </c>
      <c r="T6" s="48">
        <v>178</v>
      </c>
      <c r="U6" s="48">
        <v>163</v>
      </c>
      <c r="V6" s="48">
        <v>224</v>
      </c>
      <c r="W6" s="48">
        <v>167</v>
      </c>
      <c r="X6" s="48">
        <v>208</v>
      </c>
      <c r="Y6" s="48">
        <v>230</v>
      </c>
      <c r="Z6" s="48">
        <v>211</v>
      </c>
      <c r="AA6" s="48">
        <v>223</v>
      </c>
      <c r="AB6" s="48">
        <v>236</v>
      </c>
      <c r="AC6" s="48">
        <v>181</v>
      </c>
      <c r="AD6" s="48">
        <v>159</v>
      </c>
      <c r="AE6" s="48">
        <v>225</v>
      </c>
      <c r="AF6" s="48">
        <v>179</v>
      </c>
      <c r="AG6" s="48">
        <v>214</v>
      </c>
      <c r="AH6" s="48">
        <v>191</v>
      </c>
      <c r="AI6" s="49">
        <f>SUM(E6:N6)</f>
        <v>2033</v>
      </c>
      <c r="AJ6" s="49">
        <f>SUM(O6:X6)</f>
        <v>1881</v>
      </c>
      <c r="AK6" s="49">
        <f>SUM(Y6:AH6)</f>
        <v>2049</v>
      </c>
      <c r="AL6" s="49">
        <f>SUM(AI6:AK6)</f>
        <v>5963</v>
      </c>
      <c r="AM6" s="49">
        <f>COUNT(E6:AH6)</f>
        <v>30</v>
      </c>
      <c r="AN6" s="50">
        <f>(AL6/AM6)</f>
        <v>198.76666666666668</v>
      </c>
    </row>
    <row r="7" spans="1:40" ht="12.75">
      <c r="A7" s="49">
        <v>3</v>
      </c>
      <c r="B7" s="48">
        <v>833</v>
      </c>
      <c r="C7" s="48" t="s">
        <v>41</v>
      </c>
      <c r="D7" s="48" t="s">
        <v>42</v>
      </c>
      <c r="E7" s="48">
        <v>221</v>
      </c>
      <c r="F7" s="48">
        <v>178</v>
      </c>
      <c r="G7" s="48">
        <v>211</v>
      </c>
      <c r="H7" s="48">
        <v>172</v>
      </c>
      <c r="I7" s="48">
        <v>162</v>
      </c>
      <c r="J7" s="48">
        <v>200</v>
      </c>
      <c r="K7" s="48">
        <v>149</v>
      </c>
      <c r="L7" s="48">
        <v>209</v>
      </c>
      <c r="M7" s="48">
        <v>224</v>
      </c>
      <c r="N7" s="48">
        <v>179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202</v>
      </c>
      <c r="Z7" s="48">
        <v>182</v>
      </c>
      <c r="AA7" s="48">
        <v>221</v>
      </c>
      <c r="AB7" s="48">
        <v>195</v>
      </c>
      <c r="AC7" s="48">
        <v>214</v>
      </c>
      <c r="AD7" s="48">
        <v>214</v>
      </c>
      <c r="AE7" s="48">
        <v>191</v>
      </c>
      <c r="AF7" s="48">
        <v>215</v>
      </c>
      <c r="AG7" s="48">
        <v>203</v>
      </c>
      <c r="AH7" s="48">
        <v>192</v>
      </c>
      <c r="AI7" s="49">
        <f>SUM(E7:N7)</f>
        <v>1905</v>
      </c>
      <c r="AJ7" s="49">
        <f>SUM(O7:X7)</f>
        <v>0</v>
      </c>
      <c r="AK7" s="49">
        <f>SUM(Y7:AH7)</f>
        <v>2029</v>
      </c>
      <c r="AL7" s="49">
        <f>SUM(AI7:AK7)</f>
        <v>3934</v>
      </c>
      <c r="AM7" s="49">
        <f>COUNT(E7:AH7)</f>
        <v>20</v>
      </c>
      <c r="AN7" s="50">
        <f>(AL7/AM7)</f>
        <v>196.7</v>
      </c>
    </row>
    <row r="8" spans="1:40" ht="12.75">
      <c r="A8" s="49">
        <v>4</v>
      </c>
      <c r="B8" s="48">
        <v>751</v>
      </c>
      <c r="C8" s="48" t="s">
        <v>66</v>
      </c>
      <c r="D8" s="48" t="s">
        <v>36</v>
      </c>
      <c r="E8" s="48">
        <v>136</v>
      </c>
      <c r="F8" s="48">
        <v>243</v>
      </c>
      <c r="G8" s="48">
        <v>204</v>
      </c>
      <c r="H8" s="48">
        <v>178</v>
      </c>
      <c r="I8" s="48">
        <v>243</v>
      </c>
      <c r="J8" s="48">
        <v>183</v>
      </c>
      <c r="K8" s="48">
        <v>180</v>
      </c>
      <c r="L8" s="48">
        <v>182</v>
      </c>
      <c r="M8" s="48">
        <v>172</v>
      </c>
      <c r="N8" s="48">
        <v>193</v>
      </c>
      <c r="O8" s="48">
        <v>172</v>
      </c>
      <c r="P8" s="48">
        <v>173</v>
      </c>
      <c r="Q8" s="48">
        <v>183</v>
      </c>
      <c r="R8" s="48">
        <v>170</v>
      </c>
      <c r="S8" s="48">
        <v>223</v>
      </c>
      <c r="T8" s="48"/>
      <c r="U8" s="48"/>
      <c r="V8" s="48"/>
      <c r="W8" s="48"/>
      <c r="X8" s="48"/>
      <c r="Y8" s="48">
        <v>214</v>
      </c>
      <c r="Z8" s="48">
        <v>141</v>
      </c>
      <c r="AA8" s="48">
        <v>215</v>
      </c>
      <c r="AB8" s="48">
        <v>177</v>
      </c>
      <c r="AC8" s="48">
        <v>182</v>
      </c>
      <c r="AD8" s="48">
        <v>200</v>
      </c>
      <c r="AE8" s="48">
        <v>241</v>
      </c>
      <c r="AF8" s="48">
        <v>279</v>
      </c>
      <c r="AG8" s="48">
        <v>171</v>
      </c>
      <c r="AH8" s="48">
        <v>202</v>
      </c>
      <c r="AI8" s="49">
        <f>SUM(E8:N8)</f>
        <v>1914</v>
      </c>
      <c r="AJ8" s="49">
        <f>SUM(O8:X8)</f>
        <v>921</v>
      </c>
      <c r="AK8" s="49">
        <f>SUM(Y8:AH8)</f>
        <v>2022</v>
      </c>
      <c r="AL8" s="49">
        <f>SUM(AI8:AK8)</f>
        <v>4857</v>
      </c>
      <c r="AM8" s="49">
        <f>COUNT(E8:AH8)</f>
        <v>25</v>
      </c>
      <c r="AN8" s="50">
        <f>(AL8/AM8)</f>
        <v>194.28</v>
      </c>
    </row>
    <row r="9" spans="1:40" ht="12.75">
      <c r="A9" s="49">
        <v>5</v>
      </c>
      <c r="B9" s="48">
        <v>1269</v>
      </c>
      <c r="C9" s="48" t="s">
        <v>46</v>
      </c>
      <c r="D9" s="48" t="s">
        <v>42</v>
      </c>
      <c r="E9" s="48">
        <v>192</v>
      </c>
      <c r="F9" s="48">
        <v>188</v>
      </c>
      <c r="G9" s="48">
        <v>177</v>
      </c>
      <c r="H9" s="48">
        <v>201</v>
      </c>
      <c r="I9" s="48">
        <v>202</v>
      </c>
      <c r="J9" s="48">
        <v>194</v>
      </c>
      <c r="K9" s="48">
        <v>184</v>
      </c>
      <c r="L9" s="48">
        <v>204</v>
      </c>
      <c r="M9" s="48">
        <v>236</v>
      </c>
      <c r="N9" s="48">
        <v>214</v>
      </c>
      <c r="O9" s="48">
        <v>204</v>
      </c>
      <c r="P9" s="48">
        <v>178</v>
      </c>
      <c r="Q9" s="48">
        <v>224</v>
      </c>
      <c r="R9" s="48">
        <v>194</v>
      </c>
      <c r="S9" s="48">
        <v>182</v>
      </c>
      <c r="T9" s="48">
        <v>212</v>
      </c>
      <c r="U9" s="48">
        <v>203</v>
      </c>
      <c r="V9" s="48">
        <v>202</v>
      </c>
      <c r="W9" s="48">
        <v>173</v>
      </c>
      <c r="X9" s="48">
        <v>170</v>
      </c>
      <c r="Y9" s="48">
        <v>161</v>
      </c>
      <c r="Z9" s="48">
        <v>187</v>
      </c>
      <c r="AA9" s="48">
        <v>149</v>
      </c>
      <c r="AB9" s="48"/>
      <c r="AC9" s="48"/>
      <c r="AD9" s="48"/>
      <c r="AE9" s="48">
        <v>204</v>
      </c>
      <c r="AF9" s="48">
        <v>176</v>
      </c>
      <c r="AG9" s="48">
        <v>199</v>
      </c>
      <c r="AH9" s="48">
        <v>214</v>
      </c>
      <c r="AI9" s="49">
        <f>SUM(E9:N9)</f>
        <v>1992</v>
      </c>
      <c r="AJ9" s="49">
        <f>SUM(O9:X9)</f>
        <v>1942</v>
      </c>
      <c r="AK9" s="49">
        <f>SUM(Y9:AH9)</f>
        <v>1290</v>
      </c>
      <c r="AL9" s="49">
        <f>SUM(AI9:AK9)</f>
        <v>5224</v>
      </c>
      <c r="AM9" s="49">
        <f>COUNT(E9:AH9)</f>
        <v>27</v>
      </c>
      <c r="AN9" s="50">
        <f>(AL9/AM9)</f>
        <v>193.4814814814815</v>
      </c>
    </row>
    <row r="10" spans="1:40" ht="12.75">
      <c r="A10" s="49">
        <v>6</v>
      </c>
      <c r="B10" s="48">
        <v>926</v>
      </c>
      <c r="C10" s="48" t="s">
        <v>57</v>
      </c>
      <c r="D10" s="48" t="s">
        <v>34</v>
      </c>
      <c r="E10" s="48">
        <v>178</v>
      </c>
      <c r="F10" s="48">
        <v>182</v>
      </c>
      <c r="G10" s="48">
        <v>160</v>
      </c>
      <c r="H10" s="48">
        <v>193</v>
      </c>
      <c r="I10" s="48">
        <v>227</v>
      </c>
      <c r="J10" s="48">
        <v>201</v>
      </c>
      <c r="K10" s="48">
        <v>184</v>
      </c>
      <c r="L10" s="48">
        <v>158</v>
      </c>
      <c r="M10" s="48">
        <v>177</v>
      </c>
      <c r="N10" s="48">
        <v>166</v>
      </c>
      <c r="O10" s="48">
        <v>179</v>
      </c>
      <c r="P10" s="48">
        <v>196</v>
      </c>
      <c r="Q10" s="48">
        <v>209</v>
      </c>
      <c r="R10" s="48">
        <v>158</v>
      </c>
      <c r="S10" s="48">
        <v>204</v>
      </c>
      <c r="T10" s="48">
        <v>200</v>
      </c>
      <c r="U10" s="48">
        <v>151</v>
      </c>
      <c r="V10" s="48">
        <v>205</v>
      </c>
      <c r="W10" s="48">
        <v>151</v>
      </c>
      <c r="X10" s="48">
        <v>202</v>
      </c>
      <c r="Y10" s="48">
        <v>210</v>
      </c>
      <c r="Z10" s="48">
        <v>238</v>
      </c>
      <c r="AA10" s="48">
        <v>203</v>
      </c>
      <c r="AB10" s="48">
        <v>245</v>
      </c>
      <c r="AC10" s="48">
        <v>190</v>
      </c>
      <c r="AD10" s="48">
        <v>182</v>
      </c>
      <c r="AE10" s="48">
        <v>182</v>
      </c>
      <c r="AF10" s="48">
        <v>210</v>
      </c>
      <c r="AG10" s="48">
        <v>237</v>
      </c>
      <c r="AH10" s="48">
        <v>183</v>
      </c>
      <c r="AI10" s="49">
        <f>SUM(E10:N10)</f>
        <v>1826</v>
      </c>
      <c r="AJ10" s="49">
        <f>SUM(O10:X10)</f>
        <v>1855</v>
      </c>
      <c r="AK10" s="49">
        <f>SUM(Y10:AH10)</f>
        <v>2080</v>
      </c>
      <c r="AL10" s="49">
        <f>SUM(AI10:AK10)</f>
        <v>5761</v>
      </c>
      <c r="AM10" s="49">
        <f>COUNT(E10:AH10)</f>
        <v>30</v>
      </c>
      <c r="AN10" s="50">
        <f>(AL10/AM10)</f>
        <v>192.03333333333333</v>
      </c>
    </row>
    <row r="11" spans="1:40" ht="12.75">
      <c r="A11" s="49">
        <v>7</v>
      </c>
      <c r="B11" s="48">
        <v>1019</v>
      </c>
      <c r="C11" s="48" t="s">
        <v>64</v>
      </c>
      <c r="D11" s="48" t="s">
        <v>36</v>
      </c>
      <c r="E11" s="48"/>
      <c r="F11" s="48"/>
      <c r="G11" s="48"/>
      <c r="H11" s="48">
        <v>181</v>
      </c>
      <c r="I11" s="48">
        <v>202</v>
      </c>
      <c r="J11" s="48">
        <v>148</v>
      </c>
      <c r="K11" s="48">
        <v>142</v>
      </c>
      <c r="L11" s="48">
        <v>158</v>
      </c>
      <c r="M11" s="48"/>
      <c r="N11" s="48"/>
      <c r="O11" s="48">
        <v>181</v>
      </c>
      <c r="P11" s="48">
        <v>266</v>
      </c>
      <c r="Q11" s="48">
        <v>192</v>
      </c>
      <c r="R11" s="48">
        <v>212</v>
      </c>
      <c r="S11" s="48">
        <v>233</v>
      </c>
      <c r="T11" s="48">
        <v>191</v>
      </c>
      <c r="U11" s="48">
        <v>154</v>
      </c>
      <c r="V11" s="48">
        <v>203</v>
      </c>
      <c r="W11" s="48">
        <v>208</v>
      </c>
      <c r="X11" s="48">
        <v>200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>
        <f>SUM(E11:N11)</f>
        <v>831</v>
      </c>
      <c r="AJ11" s="49">
        <f>SUM(O11:X11)</f>
        <v>2040</v>
      </c>
      <c r="AK11" s="49">
        <f>SUM(Y11:AH11)</f>
        <v>0</v>
      </c>
      <c r="AL11" s="49">
        <f>SUM(AI11:AK11)</f>
        <v>2871</v>
      </c>
      <c r="AM11" s="49">
        <f>COUNT(E11:AH11)</f>
        <v>15</v>
      </c>
      <c r="AN11" s="50">
        <f>(AL11/AM11)</f>
        <v>191.4</v>
      </c>
    </row>
    <row r="12" spans="1:40" ht="12.75">
      <c r="A12" s="49">
        <v>8</v>
      </c>
      <c r="B12" s="48">
        <v>1345</v>
      </c>
      <c r="C12" s="48" t="s">
        <v>48</v>
      </c>
      <c r="D12" s="48" t="s">
        <v>33</v>
      </c>
      <c r="E12" s="48">
        <v>193</v>
      </c>
      <c r="F12" s="48">
        <v>204</v>
      </c>
      <c r="G12" s="48">
        <v>180</v>
      </c>
      <c r="H12" s="48">
        <v>162</v>
      </c>
      <c r="I12" s="48"/>
      <c r="J12" s="48"/>
      <c r="K12" s="48"/>
      <c r="L12" s="48"/>
      <c r="M12" s="48"/>
      <c r="N12" s="48"/>
      <c r="O12" s="48">
        <v>179</v>
      </c>
      <c r="P12" s="48">
        <v>160</v>
      </c>
      <c r="Q12" s="48"/>
      <c r="R12" s="48"/>
      <c r="S12" s="48">
        <v>191</v>
      </c>
      <c r="T12" s="48">
        <v>194</v>
      </c>
      <c r="U12" s="48">
        <v>172</v>
      </c>
      <c r="V12" s="48">
        <v>182</v>
      </c>
      <c r="W12" s="48">
        <v>190</v>
      </c>
      <c r="X12" s="48">
        <v>187</v>
      </c>
      <c r="Y12" s="48">
        <v>205</v>
      </c>
      <c r="Z12" s="48">
        <v>178</v>
      </c>
      <c r="AA12" s="48">
        <v>220</v>
      </c>
      <c r="AB12" s="48">
        <v>202</v>
      </c>
      <c r="AC12" s="48">
        <v>210</v>
      </c>
      <c r="AD12" s="48">
        <v>190</v>
      </c>
      <c r="AE12" s="48">
        <v>212</v>
      </c>
      <c r="AF12" s="48">
        <v>203</v>
      </c>
      <c r="AG12" s="48">
        <v>167</v>
      </c>
      <c r="AH12" s="48">
        <v>221</v>
      </c>
      <c r="AI12" s="49">
        <f>SUM(E12:N12)</f>
        <v>739</v>
      </c>
      <c r="AJ12" s="49">
        <f>SUM(O12:X12)</f>
        <v>1455</v>
      </c>
      <c r="AK12" s="49">
        <f>SUM(Y12:AH12)</f>
        <v>2008</v>
      </c>
      <c r="AL12" s="49">
        <f>SUM(AI12:AK12)</f>
        <v>4202</v>
      </c>
      <c r="AM12" s="49">
        <f>COUNT(E12:AH12)</f>
        <v>22</v>
      </c>
      <c r="AN12" s="50">
        <f>(AL12/AM12)</f>
        <v>191</v>
      </c>
    </row>
    <row r="13" spans="1:40" ht="12.75">
      <c r="A13" s="49">
        <v>9</v>
      </c>
      <c r="B13" s="48">
        <v>797</v>
      </c>
      <c r="C13" s="48" t="s">
        <v>43</v>
      </c>
      <c r="D13" s="48" t="s">
        <v>42</v>
      </c>
      <c r="E13" s="48"/>
      <c r="F13" s="48"/>
      <c r="G13" s="48">
        <v>166</v>
      </c>
      <c r="H13" s="48">
        <v>178</v>
      </c>
      <c r="I13" s="48">
        <v>181</v>
      </c>
      <c r="J13" s="48">
        <v>158</v>
      </c>
      <c r="K13" s="48">
        <v>152</v>
      </c>
      <c r="L13" s="48">
        <v>135</v>
      </c>
      <c r="M13" s="48"/>
      <c r="N13" s="48"/>
      <c r="O13" s="48">
        <v>164</v>
      </c>
      <c r="P13" s="48">
        <v>174</v>
      </c>
      <c r="Q13" s="48">
        <v>189</v>
      </c>
      <c r="R13" s="48">
        <v>202</v>
      </c>
      <c r="S13" s="48">
        <v>247</v>
      </c>
      <c r="T13" s="48">
        <v>172</v>
      </c>
      <c r="U13" s="48">
        <v>216</v>
      </c>
      <c r="V13" s="48">
        <v>166</v>
      </c>
      <c r="W13" s="48">
        <v>221</v>
      </c>
      <c r="X13" s="48">
        <v>168</v>
      </c>
      <c r="Y13" s="48">
        <v>171</v>
      </c>
      <c r="Z13" s="48">
        <v>179</v>
      </c>
      <c r="AA13" s="48">
        <v>222</v>
      </c>
      <c r="AB13" s="48">
        <v>205</v>
      </c>
      <c r="AC13" s="48">
        <v>218</v>
      </c>
      <c r="AD13" s="48">
        <v>215</v>
      </c>
      <c r="AE13" s="48">
        <v>220</v>
      </c>
      <c r="AF13" s="48">
        <v>214</v>
      </c>
      <c r="AG13" s="48">
        <v>171</v>
      </c>
      <c r="AH13" s="48">
        <v>253</v>
      </c>
      <c r="AI13" s="49">
        <f>SUM(E13:N13)</f>
        <v>970</v>
      </c>
      <c r="AJ13" s="49">
        <f>SUM(O13:X13)</f>
        <v>1919</v>
      </c>
      <c r="AK13" s="49">
        <f>SUM(Y13:AH13)</f>
        <v>2068</v>
      </c>
      <c r="AL13" s="49">
        <f>SUM(AI13:AK13)</f>
        <v>4957</v>
      </c>
      <c r="AM13" s="49">
        <f>COUNT(E13:AH13)</f>
        <v>26</v>
      </c>
      <c r="AN13" s="50">
        <f>(AL13/AM13)</f>
        <v>190.65384615384616</v>
      </c>
    </row>
    <row r="14" spans="1:40" ht="12.75">
      <c r="A14" s="49">
        <v>10</v>
      </c>
      <c r="B14" s="48">
        <v>673</v>
      </c>
      <c r="C14" s="48" t="s">
        <v>38</v>
      </c>
      <c r="D14" s="48" t="s">
        <v>31</v>
      </c>
      <c r="E14" s="48">
        <v>131</v>
      </c>
      <c r="F14" s="48">
        <v>160</v>
      </c>
      <c r="G14" s="48">
        <v>174</v>
      </c>
      <c r="H14" s="48">
        <v>153</v>
      </c>
      <c r="I14" s="48">
        <v>205</v>
      </c>
      <c r="J14" s="48">
        <v>233</v>
      </c>
      <c r="K14" s="48">
        <v>192</v>
      </c>
      <c r="L14" s="48">
        <v>183</v>
      </c>
      <c r="M14" s="48">
        <v>146</v>
      </c>
      <c r="N14" s="48">
        <v>147</v>
      </c>
      <c r="O14" s="48">
        <v>155</v>
      </c>
      <c r="P14" s="48">
        <v>167</v>
      </c>
      <c r="Q14" s="48">
        <v>171</v>
      </c>
      <c r="R14" s="48">
        <v>211</v>
      </c>
      <c r="S14" s="48">
        <v>149</v>
      </c>
      <c r="T14" s="48">
        <v>222</v>
      </c>
      <c r="U14" s="48"/>
      <c r="V14" s="48"/>
      <c r="W14" s="48">
        <v>221</v>
      </c>
      <c r="X14" s="48">
        <v>169</v>
      </c>
      <c r="Y14" s="48">
        <v>186</v>
      </c>
      <c r="Z14" s="48">
        <v>191</v>
      </c>
      <c r="AA14" s="48">
        <v>223</v>
      </c>
      <c r="AB14" s="48">
        <v>190</v>
      </c>
      <c r="AC14" s="48">
        <v>121</v>
      </c>
      <c r="AD14" s="48">
        <v>192</v>
      </c>
      <c r="AE14" s="48">
        <v>253</v>
      </c>
      <c r="AF14" s="48">
        <v>265</v>
      </c>
      <c r="AG14" s="48">
        <v>197</v>
      </c>
      <c r="AH14" s="48">
        <v>279</v>
      </c>
      <c r="AI14" s="49">
        <f>SUM(E14:N14)</f>
        <v>1724</v>
      </c>
      <c r="AJ14" s="49">
        <f>SUM(O14:X14)</f>
        <v>1465</v>
      </c>
      <c r="AK14" s="49">
        <f>SUM(Y14:AH14)</f>
        <v>2097</v>
      </c>
      <c r="AL14" s="49">
        <f>SUM(AI14:AK14)</f>
        <v>5286</v>
      </c>
      <c r="AM14" s="49">
        <f>COUNT(E14:AH14)</f>
        <v>28</v>
      </c>
      <c r="AN14" s="50">
        <f>(AL14/AM14)</f>
        <v>188.78571428571428</v>
      </c>
    </row>
    <row r="15" spans="1:40" ht="12.75">
      <c r="A15" s="49">
        <v>11</v>
      </c>
      <c r="B15" s="48">
        <v>1333</v>
      </c>
      <c r="C15" s="48" t="s">
        <v>50</v>
      </c>
      <c r="D15" s="48" t="s">
        <v>33</v>
      </c>
      <c r="E15" s="48">
        <v>182</v>
      </c>
      <c r="F15" s="48">
        <v>223</v>
      </c>
      <c r="G15" s="48">
        <v>179</v>
      </c>
      <c r="H15" s="48">
        <v>170</v>
      </c>
      <c r="I15" s="48">
        <v>166</v>
      </c>
      <c r="J15" s="48">
        <v>180</v>
      </c>
      <c r="K15" s="48">
        <v>192</v>
      </c>
      <c r="L15" s="48">
        <v>161</v>
      </c>
      <c r="M15" s="48">
        <v>154</v>
      </c>
      <c r="N15" s="48">
        <v>156</v>
      </c>
      <c r="O15" s="48">
        <v>181</v>
      </c>
      <c r="P15" s="48">
        <v>193</v>
      </c>
      <c r="Q15" s="48">
        <v>204</v>
      </c>
      <c r="R15" s="48">
        <v>197</v>
      </c>
      <c r="S15" s="48">
        <v>246</v>
      </c>
      <c r="T15" s="48">
        <v>157</v>
      </c>
      <c r="U15" s="48">
        <v>225</v>
      </c>
      <c r="V15" s="48">
        <v>235</v>
      </c>
      <c r="W15" s="48">
        <v>206</v>
      </c>
      <c r="X15" s="48">
        <v>167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>SUM(E15:N15)</f>
        <v>1763</v>
      </c>
      <c r="AJ15" s="49">
        <f>SUM(O15:X15)</f>
        <v>2011</v>
      </c>
      <c r="AK15" s="49">
        <f>SUM(Y15:AH15)</f>
        <v>0</v>
      </c>
      <c r="AL15" s="49">
        <f>SUM(AI15:AK15)</f>
        <v>3774</v>
      </c>
      <c r="AM15" s="49">
        <f>COUNT(E15:AH15)</f>
        <v>20</v>
      </c>
      <c r="AN15" s="50">
        <f>(AL15/AM15)</f>
        <v>188.7</v>
      </c>
    </row>
    <row r="16" spans="1:40" ht="12.75">
      <c r="A16" s="49">
        <v>12</v>
      </c>
      <c r="B16" s="48">
        <v>798</v>
      </c>
      <c r="C16" s="48" t="s">
        <v>72</v>
      </c>
      <c r="D16" s="48" t="s">
        <v>42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>
        <v>179</v>
      </c>
      <c r="P16" s="48">
        <v>157</v>
      </c>
      <c r="Q16" s="48">
        <v>206</v>
      </c>
      <c r="R16" s="48">
        <v>146</v>
      </c>
      <c r="S16" s="48">
        <v>174</v>
      </c>
      <c r="T16" s="48">
        <v>190</v>
      </c>
      <c r="U16" s="48">
        <v>224</v>
      </c>
      <c r="V16" s="48">
        <v>222</v>
      </c>
      <c r="W16" s="48">
        <v>242</v>
      </c>
      <c r="X16" s="48">
        <v>185</v>
      </c>
      <c r="Y16" s="48">
        <v>166</v>
      </c>
      <c r="Z16" s="48">
        <v>175</v>
      </c>
      <c r="AA16" s="48">
        <v>142</v>
      </c>
      <c r="AB16" s="48">
        <v>168</v>
      </c>
      <c r="AC16" s="48">
        <v>160</v>
      </c>
      <c r="AD16" s="48">
        <v>160</v>
      </c>
      <c r="AE16" s="48">
        <v>180</v>
      </c>
      <c r="AF16" s="48">
        <v>234</v>
      </c>
      <c r="AG16" s="48">
        <v>148</v>
      </c>
      <c r="AH16" s="48">
        <v>299</v>
      </c>
      <c r="AI16" s="49">
        <f>SUM(E16:N16)</f>
        <v>0</v>
      </c>
      <c r="AJ16" s="49">
        <f>SUM(O16:X16)</f>
        <v>1925</v>
      </c>
      <c r="AK16" s="49">
        <f>SUM(Y16:AH16)</f>
        <v>1832</v>
      </c>
      <c r="AL16" s="49">
        <f>SUM(AI16:AK16)</f>
        <v>3757</v>
      </c>
      <c r="AM16" s="49">
        <f>COUNT(E16:AH16)</f>
        <v>20</v>
      </c>
      <c r="AN16" s="50">
        <f>(AL16/AM16)</f>
        <v>187.85</v>
      </c>
    </row>
    <row r="17" spans="1:40" ht="12.75">
      <c r="A17" s="49">
        <v>13</v>
      </c>
      <c r="B17" s="48">
        <v>125</v>
      </c>
      <c r="C17" s="48" t="s">
        <v>37</v>
      </c>
      <c r="D17" s="48" t="s">
        <v>31</v>
      </c>
      <c r="E17" s="48">
        <v>185</v>
      </c>
      <c r="F17" s="48">
        <v>192</v>
      </c>
      <c r="G17" s="48">
        <v>192</v>
      </c>
      <c r="H17" s="48">
        <v>194</v>
      </c>
      <c r="I17" s="48">
        <v>167</v>
      </c>
      <c r="J17" s="48">
        <v>168</v>
      </c>
      <c r="K17" s="48">
        <v>164</v>
      </c>
      <c r="L17" s="48">
        <v>220</v>
      </c>
      <c r="M17" s="48">
        <v>136</v>
      </c>
      <c r="N17" s="48">
        <v>203</v>
      </c>
      <c r="O17" s="48">
        <v>224</v>
      </c>
      <c r="P17" s="48">
        <v>184</v>
      </c>
      <c r="Q17" s="48">
        <v>210</v>
      </c>
      <c r="R17" s="48">
        <v>181</v>
      </c>
      <c r="S17" s="48">
        <v>203</v>
      </c>
      <c r="T17" s="48">
        <v>213</v>
      </c>
      <c r="U17" s="48">
        <v>200</v>
      </c>
      <c r="V17" s="48">
        <v>180</v>
      </c>
      <c r="W17" s="48"/>
      <c r="X17" s="48"/>
      <c r="Y17" s="48">
        <v>229</v>
      </c>
      <c r="Z17" s="48">
        <v>172</v>
      </c>
      <c r="AA17" s="48">
        <v>151</v>
      </c>
      <c r="AB17" s="48">
        <v>191</v>
      </c>
      <c r="AC17" s="48">
        <v>181</v>
      </c>
      <c r="AD17" s="48">
        <v>184</v>
      </c>
      <c r="AE17" s="48"/>
      <c r="AF17" s="48"/>
      <c r="AG17" s="48">
        <v>181</v>
      </c>
      <c r="AH17" s="48">
        <v>177</v>
      </c>
      <c r="AI17" s="49">
        <f>SUM(E17:N17)</f>
        <v>1821</v>
      </c>
      <c r="AJ17" s="49">
        <f>SUM(O17:X17)</f>
        <v>1595</v>
      </c>
      <c r="AK17" s="49">
        <f>SUM(Y17:AH17)</f>
        <v>1466</v>
      </c>
      <c r="AL17" s="49">
        <f>SUM(AI17:AK17)</f>
        <v>4882</v>
      </c>
      <c r="AM17" s="49">
        <f>COUNT(E17:AH17)</f>
        <v>26</v>
      </c>
      <c r="AN17" s="50">
        <f>(AL17/AM17)</f>
        <v>187.76923076923077</v>
      </c>
    </row>
    <row r="18" spans="1:40" ht="12.75">
      <c r="A18" s="49">
        <v>14</v>
      </c>
      <c r="B18" s="48">
        <v>2009</v>
      </c>
      <c r="C18" s="48" t="s">
        <v>51</v>
      </c>
      <c r="D18" s="48" t="s">
        <v>33</v>
      </c>
      <c r="E18" s="48"/>
      <c r="F18" s="48"/>
      <c r="G18" s="48">
        <v>165</v>
      </c>
      <c r="H18" s="48">
        <v>186</v>
      </c>
      <c r="I18" s="48">
        <v>190</v>
      </c>
      <c r="J18" s="48">
        <v>197</v>
      </c>
      <c r="K18" s="48">
        <v>223</v>
      </c>
      <c r="L18" s="48">
        <v>163</v>
      </c>
      <c r="M18" s="48">
        <v>165</v>
      </c>
      <c r="N18" s="48">
        <v>207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>
        <f>SUM(E18:N18)</f>
        <v>1496</v>
      </c>
      <c r="AJ18" s="49">
        <f>SUM(O18:X18)</f>
        <v>0</v>
      </c>
      <c r="AK18" s="49">
        <f>SUM(Y18:AH18)</f>
        <v>0</v>
      </c>
      <c r="AL18" s="49">
        <f>SUM(AI18:AK18)</f>
        <v>1496</v>
      </c>
      <c r="AM18" s="49">
        <f>COUNT(E18:AH18)</f>
        <v>8</v>
      </c>
      <c r="AN18" s="50">
        <f>(AL18/AM18)</f>
        <v>187</v>
      </c>
    </row>
    <row r="19" spans="1:40" ht="12.75">
      <c r="A19" s="49">
        <v>15</v>
      </c>
      <c r="B19" s="48">
        <v>81</v>
      </c>
      <c r="C19" s="48" t="s">
        <v>67</v>
      </c>
      <c r="D19" s="48" t="s">
        <v>36</v>
      </c>
      <c r="E19" s="48">
        <v>180</v>
      </c>
      <c r="F19" s="48">
        <v>213</v>
      </c>
      <c r="G19" s="48">
        <v>189</v>
      </c>
      <c r="H19" s="48">
        <v>204</v>
      </c>
      <c r="I19" s="48">
        <v>150</v>
      </c>
      <c r="J19" s="48">
        <v>149</v>
      </c>
      <c r="K19" s="48">
        <v>182</v>
      </c>
      <c r="L19" s="48">
        <v>174</v>
      </c>
      <c r="M19" s="48">
        <v>165</v>
      </c>
      <c r="N19" s="48">
        <v>190</v>
      </c>
      <c r="O19" s="48">
        <v>177</v>
      </c>
      <c r="P19" s="48">
        <v>185</v>
      </c>
      <c r="Q19" s="48">
        <v>165</v>
      </c>
      <c r="R19" s="48">
        <v>175</v>
      </c>
      <c r="S19" s="48">
        <v>191</v>
      </c>
      <c r="T19" s="48">
        <v>185</v>
      </c>
      <c r="U19" s="48">
        <v>173</v>
      </c>
      <c r="V19" s="48">
        <v>162</v>
      </c>
      <c r="W19" s="48">
        <v>178</v>
      </c>
      <c r="X19" s="48">
        <v>215</v>
      </c>
      <c r="Y19" s="48">
        <v>205</v>
      </c>
      <c r="Z19" s="48">
        <v>207</v>
      </c>
      <c r="AA19" s="48">
        <v>177</v>
      </c>
      <c r="AB19" s="48">
        <v>184</v>
      </c>
      <c r="AC19" s="48">
        <v>180</v>
      </c>
      <c r="AD19" s="48">
        <v>177</v>
      </c>
      <c r="AE19" s="48">
        <v>201</v>
      </c>
      <c r="AF19" s="48">
        <v>236</v>
      </c>
      <c r="AG19" s="48">
        <v>176</v>
      </c>
      <c r="AH19" s="48">
        <v>231</v>
      </c>
      <c r="AI19" s="49">
        <f>SUM(E19:N19)</f>
        <v>1796</v>
      </c>
      <c r="AJ19" s="49">
        <f>SUM(O19:X19)</f>
        <v>1806</v>
      </c>
      <c r="AK19" s="49">
        <f>SUM(Y19:AH19)</f>
        <v>1974</v>
      </c>
      <c r="AL19" s="49">
        <f>SUM(AI19:AK19)</f>
        <v>5576</v>
      </c>
      <c r="AM19" s="49">
        <f>COUNT(E19:AH19)</f>
        <v>30</v>
      </c>
      <c r="AN19" s="50">
        <f>(AL19/AM19)</f>
        <v>185.86666666666667</v>
      </c>
    </row>
    <row r="20" spans="1:40" ht="12.75">
      <c r="A20" s="49">
        <v>16</v>
      </c>
      <c r="B20" s="48">
        <v>1254</v>
      </c>
      <c r="C20" s="48" t="s">
        <v>59</v>
      </c>
      <c r="D20" s="48" t="s">
        <v>35</v>
      </c>
      <c r="E20" s="48"/>
      <c r="F20" s="48"/>
      <c r="G20" s="48">
        <v>153</v>
      </c>
      <c r="H20" s="48">
        <v>166</v>
      </c>
      <c r="I20" s="48">
        <v>235</v>
      </c>
      <c r="J20" s="48">
        <v>143</v>
      </c>
      <c r="K20" s="48">
        <v>181</v>
      </c>
      <c r="L20" s="48">
        <v>202</v>
      </c>
      <c r="M20" s="48">
        <v>180</v>
      </c>
      <c r="N20" s="48">
        <v>171</v>
      </c>
      <c r="O20" s="48"/>
      <c r="P20" s="48"/>
      <c r="Q20" s="48">
        <v>213</v>
      </c>
      <c r="R20" s="48">
        <v>177</v>
      </c>
      <c r="S20" s="48">
        <v>166</v>
      </c>
      <c r="T20" s="48">
        <v>163</v>
      </c>
      <c r="U20" s="48">
        <v>192</v>
      </c>
      <c r="V20" s="48">
        <v>170</v>
      </c>
      <c r="W20" s="48">
        <v>218</v>
      </c>
      <c r="X20" s="48">
        <v>216</v>
      </c>
      <c r="Y20" s="48"/>
      <c r="Z20" s="48">
        <v>182</v>
      </c>
      <c r="AA20" s="48">
        <v>222</v>
      </c>
      <c r="AB20" s="48">
        <v>184</v>
      </c>
      <c r="AC20" s="48">
        <v>177</v>
      </c>
      <c r="AD20" s="48">
        <v>193</v>
      </c>
      <c r="AE20" s="48">
        <v>170</v>
      </c>
      <c r="AF20" s="48">
        <v>216</v>
      </c>
      <c r="AG20" s="48">
        <v>145</v>
      </c>
      <c r="AH20" s="48">
        <v>195</v>
      </c>
      <c r="AI20" s="49">
        <f>SUM(E20:N20)</f>
        <v>1431</v>
      </c>
      <c r="AJ20" s="49">
        <f>SUM(O20:X20)</f>
        <v>1515</v>
      </c>
      <c r="AK20" s="49">
        <f>SUM(Y20:AH20)</f>
        <v>1684</v>
      </c>
      <c r="AL20" s="49">
        <f>SUM(AI20:AK20)</f>
        <v>4630</v>
      </c>
      <c r="AM20" s="49">
        <f>COUNT(E20:AH20)</f>
        <v>25</v>
      </c>
      <c r="AN20" s="50">
        <f>(AL20/AM20)</f>
        <v>185.2</v>
      </c>
    </row>
    <row r="21" spans="1:40" ht="12.75">
      <c r="A21" s="49">
        <v>17</v>
      </c>
      <c r="B21" s="48">
        <v>3030</v>
      </c>
      <c r="C21" s="48" t="s">
        <v>74</v>
      </c>
      <c r="D21" s="48" t="s">
        <v>33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187</v>
      </c>
      <c r="R21" s="48">
        <v>200</v>
      </c>
      <c r="S21" s="48">
        <v>188</v>
      </c>
      <c r="T21" s="48">
        <v>179</v>
      </c>
      <c r="U21" s="48"/>
      <c r="V21" s="48"/>
      <c r="W21" s="48">
        <v>198</v>
      </c>
      <c r="X21" s="48">
        <v>161</v>
      </c>
      <c r="Y21" s="48">
        <v>174</v>
      </c>
      <c r="Z21" s="48">
        <v>169</v>
      </c>
      <c r="AA21" s="48">
        <v>167</v>
      </c>
      <c r="AB21" s="48">
        <v>214</v>
      </c>
      <c r="AC21" s="48">
        <v>153</v>
      </c>
      <c r="AD21" s="48">
        <v>178</v>
      </c>
      <c r="AE21" s="48">
        <v>224</v>
      </c>
      <c r="AF21" s="48">
        <v>188</v>
      </c>
      <c r="AG21" s="48">
        <v>188</v>
      </c>
      <c r="AH21" s="48">
        <v>162</v>
      </c>
      <c r="AI21" s="49">
        <f>SUM(E21:N21)</f>
        <v>0</v>
      </c>
      <c r="AJ21" s="49">
        <f>SUM(O21:X21)</f>
        <v>1113</v>
      </c>
      <c r="AK21" s="49">
        <f>SUM(Y21:AH21)</f>
        <v>1817</v>
      </c>
      <c r="AL21" s="49">
        <f>SUM(AI21:AK21)</f>
        <v>2930</v>
      </c>
      <c r="AM21" s="49">
        <f>COUNT(E21:AH21)</f>
        <v>16</v>
      </c>
      <c r="AN21" s="50">
        <f>(AL21/AM21)</f>
        <v>183.125</v>
      </c>
    </row>
    <row r="22" spans="1:40" ht="12.75">
      <c r="A22" s="49">
        <v>18</v>
      </c>
      <c r="B22" s="48">
        <v>1227</v>
      </c>
      <c r="C22" s="48" t="s">
        <v>70</v>
      </c>
      <c r="D22" s="48" t="s">
        <v>31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v>174</v>
      </c>
      <c r="R22" s="48">
        <v>163</v>
      </c>
      <c r="S22" s="48">
        <v>186</v>
      </c>
      <c r="T22" s="48">
        <v>247</v>
      </c>
      <c r="U22" s="48">
        <v>177</v>
      </c>
      <c r="V22" s="48">
        <v>175</v>
      </c>
      <c r="W22" s="48">
        <v>194</v>
      </c>
      <c r="X22" s="48">
        <v>213</v>
      </c>
      <c r="Y22" s="48">
        <v>191</v>
      </c>
      <c r="Z22" s="48">
        <v>122</v>
      </c>
      <c r="AA22" s="48"/>
      <c r="AB22" s="48"/>
      <c r="AC22" s="48">
        <v>210</v>
      </c>
      <c r="AD22" s="48">
        <v>156</v>
      </c>
      <c r="AE22" s="48">
        <v>171</v>
      </c>
      <c r="AF22" s="48">
        <v>203</v>
      </c>
      <c r="AG22" s="48">
        <v>159</v>
      </c>
      <c r="AH22" s="48">
        <v>181</v>
      </c>
      <c r="AI22" s="49">
        <f>SUM(E22:N22)</f>
        <v>0</v>
      </c>
      <c r="AJ22" s="49">
        <f>SUM(O22:X22)</f>
        <v>1529</v>
      </c>
      <c r="AK22" s="49">
        <f>SUM(Y22:AH22)</f>
        <v>1393</v>
      </c>
      <c r="AL22" s="49">
        <f>SUM(AI22:AK22)</f>
        <v>2922</v>
      </c>
      <c r="AM22" s="49">
        <f>COUNT(E22:AH22)</f>
        <v>16</v>
      </c>
      <c r="AN22" s="50">
        <f>(AL22/AM22)</f>
        <v>182.625</v>
      </c>
    </row>
    <row r="23" spans="1:40" ht="12.75">
      <c r="A23" s="49">
        <v>19</v>
      </c>
      <c r="B23" s="48">
        <v>1653</v>
      </c>
      <c r="C23" s="51" t="s">
        <v>60</v>
      </c>
      <c r="D23" s="48" t="s">
        <v>35</v>
      </c>
      <c r="E23" s="51">
        <v>187</v>
      </c>
      <c r="F23" s="51">
        <v>210</v>
      </c>
      <c r="G23" s="51">
        <v>161</v>
      </c>
      <c r="H23" s="51">
        <v>165</v>
      </c>
      <c r="I23" s="51">
        <v>161</v>
      </c>
      <c r="J23" s="51">
        <v>195</v>
      </c>
      <c r="K23" s="51">
        <v>150</v>
      </c>
      <c r="L23" s="51">
        <v>165</v>
      </c>
      <c r="M23" s="51">
        <v>162</v>
      </c>
      <c r="N23" s="51">
        <v>224</v>
      </c>
      <c r="O23" s="51">
        <v>150</v>
      </c>
      <c r="P23" s="51">
        <v>206</v>
      </c>
      <c r="Q23" s="51">
        <v>148</v>
      </c>
      <c r="R23" s="51">
        <v>194</v>
      </c>
      <c r="S23" s="51">
        <v>196</v>
      </c>
      <c r="T23" s="51">
        <v>213</v>
      </c>
      <c r="U23" s="51">
        <v>173</v>
      </c>
      <c r="V23" s="51">
        <v>167</v>
      </c>
      <c r="W23" s="51">
        <v>176</v>
      </c>
      <c r="X23" s="51">
        <v>193</v>
      </c>
      <c r="Y23" s="51">
        <v>237</v>
      </c>
      <c r="Z23" s="51">
        <v>158</v>
      </c>
      <c r="AA23" s="51">
        <v>182</v>
      </c>
      <c r="AB23" s="51">
        <v>171</v>
      </c>
      <c r="AC23" s="51">
        <v>143</v>
      </c>
      <c r="AD23" s="51"/>
      <c r="AE23" s="51"/>
      <c r="AF23" s="51">
        <v>266</v>
      </c>
      <c r="AG23" s="51">
        <v>196</v>
      </c>
      <c r="AH23" s="51">
        <v>148</v>
      </c>
      <c r="AI23" s="49">
        <f>SUM(E23:N23)</f>
        <v>1780</v>
      </c>
      <c r="AJ23" s="49">
        <f>SUM(O23:X23)</f>
        <v>1816</v>
      </c>
      <c r="AK23" s="49">
        <f>SUM(Y23:AH23)</f>
        <v>1501</v>
      </c>
      <c r="AL23" s="49">
        <f>SUM(AI23:AK23)</f>
        <v>5097</v>
      </c>
      <c r="AM23" s="49">
        <f>COUNT(E23:AH23)</f>
        <v>28</v>
      </c>
      <c r="AN23" s="50">
        <f>(AL23/AM23)</f>
        <v>182.03571428571428</v>
      </c>
    </row>
    <row r="24" spans="1:40" ht="12.75">
      <c r="A24" s="49">
        <v>20</v>
      </c>
      <c r="B24" s="48">
        <v>1060</v>
      </c>
      <c r="C24" s="48" t="s">
        <v>53</v>
      </c>
      <c r="D24" s="48" t="s">
        <v>34</v>
      </c>
      <c r="E24" s="48">
        <v>138</v>
      </c>
      <c r="F24" s="48">
        <v>184</v>
      </c>
      <c r="G24" s="48">
        <v>184</v>
      </c>
      <c r="H24" s="48">
        <v>149</v>
      </c>
      <c r="I24" s="48">
        <v>125</v>
      </c>
      <c r="J24" s="48">
        <v>164</v>
      </c>
      <c r="K24" s="48">
        <v>192</v>
      </c>
      <c r="L24" s="48">
        <v>180</v>
      </c>
      <c r="M24" s="48">
        <v>129</v>
      </c>
      <c r="N24" s="48">
        <v>178</v>
      </c>
      <c r="O24" s="48">
        <v>208</v>
      </c>
      <c r="P24" s="48">
        <v>231</v>
      </c>
      <c r="Q24" s="48">
        <v>159</v>
      </c>
      <c r="R24" s="48">
        <v>198</v>
      </c>
      <c r="S24" s="48">
        <v>168</v>
      </c>
      <c r="T24" s="48">
        <v>195</v>
      </c>
      <c r="U24" s="48">
        <v>214</v>
      </c>
      <c r="V24" s="48">
        <v>179</v>
      </c>
      <c r="W24" s="48">
        <v>220</v>
      </c>
      <c r="X24" s="48">
        <v>172</v>
      </c>
      <c r="Y24" s="48">
        <v>184</v>
      </c>
      <c r="Z24" s="48">
        <v>169</v>
      </c>
      <c r="AA24" s="48">
        <v>202</v>
      </c>
      <c r="AB24" s="48">
        <v>155</v>
      </c>
      <c r="AC24" s="48">
        <v>192</v>
      </c>
      <c r="AD24" s="48">
        <v>180</v>
      </c>
      <c r="AE24" s="48">
        <v>200</v>
      </c>
      <c r="AF24" s="48">
        <v>194</v>
      </c>
      <c r="AG24" s="48">
        <v>171</v>
      </c>
      <c r="AH24" s="48">
        <v>221</v>
      </c>
      <c r="AI24" s="49">
        <f>SUM(E24:N24)</f>
        <v>1623</v>
      </c>
      <c r="AJ24" s="49">
        <f>SUM(O24:X24)</f>
        <v>1944</v>
      </c>
      <c r="AK24" s="49">
        <f>SUM(Y24:AH24)</f>
        <v>1868</v>
      </c>
      <c r="AL24" s="49">
        <f>SUM(AI24:AK24)</f>
        <v>5435</v>
      </c>
      <c r="AM24" s="49">
        <f>COUNT(E24:AH24)</f>
        <v>30</v>
      </c>
      <c r="AN24" s="50">
        <f>(AL24/AM24)</f>
        <v>181.16666666666666</v>
      </c>
    </row>
    <row r="25" spans="1:40" ht="12.75">
      <c r="A25" s="49">
        <v>21</v>
      </c>
      <c r="B25" s="48">
        <v>1888</v>
      </c>
      <c r="C25" s="48" t="s">
        <v>49</v>
      </c>
      <c r="D25" s="48" t="s">
        <v>33</v>
      </c>
      <c r="E25" s="48">
        <v>170</v>
      </c>
      <c r="F25" s="48">
        <v>169</v>
      </c>
      <c r="G25" s="48"/>
      <c r="H25" s="48"/>
      <c r="I25" s="48"/>
      <c r="J25" s="48"/>
      <c r="K25" s="48">
        <v>151</v>
      </c>
      <c r="L25" s="48">
        <v>193</v>
      </c>
      <c r="M25" s="48">
        <v>176</v>
      </c>
      <c r="N25" s="48">
        <v>171</v>
      </c>
      <c r="O25" s="48">
        <v>189</v>
      </c>
      <c r="P25" s="48">
        <v>178</v>
      </c>
      <c r="Q25" s="48">
        <v>158</v>
      </c>
      <c r="R25" s="48">
        <v>193</v>
      </c>
      <c r="S25" s="48">
        <v>201</v>
      </c>
      <c r="T25" s="48">
        <v>205</v>
      </c>
      <c r="U25" s="48">
        <v>174</v>
      </c>
      <c r="V25" s="48">
        <v>185</v>
      </c>
      <c r="W25" s="48"/>
      <c r="X25" s="48"/>
      <c r="Y25" s="48">
        <v>178</v>
      </c>
      <c r="Z25" s="48">
        <v>223</v>
      </c>
      <c r="AA25" s="48">
        <v>172</v>
      </c>
      <c r="AB25" s="48">
        <v>183</v>
      </c>
      <c r="AC25" s="48">
        <v>160</v>
      </c>
      <c r="AD25" s="48">
        <v>176</v>
      </c>
      <c r="AE25" s="48">
        <v>168</v>
      </c>
      <c r="AF25" s="48">
        <v>179</v>
      </c>
      <c r="AG25" s="48">
        <v>203</v>
      </c>
      <c r="AH25" s="48">
        <v>171</v>
      </c>
      <c r="AI25" s="49">
        <f>SUM(E25:N25)</f>
        <v>1030</v>
      </c>
      <c r="AJ25" s="49">
        <f>SUM(O25:X25)</f>
        <v>1483</v>
      </c>
      <c r="AK25" s="49">
        <f>SUM(Y25:AH25)</f>
        <v>1813</v>
      </c>
      <c r="AL25" s="49">
        <f>SUM(AI25:AK25)</f>
        <v>4326</v>
      </c>
      <c r="AM25" s="49">
        <f>COUNT(E25:AH25)</f>
        <v>24</v>
      </c>
      <c r="AN25" s="50">
        <f>(AL25/AM25)</f>
        <v>180.25</v>
      </c>
    </row>
    <row r="26" spans="1:40" ht="12.75">
      <c r="A26" s="49">
        <v>22</v>
      </c>
      <c r="B26" s="48">
        <v>1837</v>
      </c>
      <c r="C26" s="48" t="s">
        <v>58</v>
      </c>
      <c r="D26" s="48" t="s">
        <v>35</v>
      </c>
      <c r="E26" s="48">
        <v>171</v>
      </c>
      <c r="F26" s="48">
        <v>150</v>
      </c>
      <c r="G26" s="48">
        <v>166</v>
      </c>
      <c r="H26" s="48">
        <v>166</v>
      </c>
      <c r="I26" s="48">
        <v>143</v>
      </c>
      <c r="J26" s="48">
        <v>182</v>
      </c>
      <c r="K26" s="48">
        <v>204</v>
      </c>
      <c r="L26" s="48">
        <v>224</v>
      </c>
      <c r="M26" s="48">
        <v>217</v>
      </c>
      <c r="N26" s="48">
        <v>182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>
        <v>128</v>
      </c>
      <c r="Z26" s="48"/>
      <c r="AA26" s="48"/>
      <c r="AB26" s="48"/>
      <c r="AC26" s="48">
        <v>202</v>
      </c>
      <c r="AD26" s="48">
        <v>193</v>
      </c>
      <c r="AE26" s="48">
        <v>195</v>
      </c>
      <c r="AF26" s="48"/>
      <c r="AG26" s="48"/>
      <c r="AH26" s="48"/>
      <c r="AI26" s="49">
        <f>SUM(E26:N26)</f>
        <v>1805</v>
      </c>
      <c r="AJ26" s="49">
        <f>SUM(O26:X26)</f>
        <v>0</v>
      </c>
      <c r="AK26" s="49">
        <f>SUM(Y26:AH26)</f>
        <v>718</v>
      </c>
      <c r="AL26" s="49">
        <f>SUM(AI26:AK26)</f>
        <v>2523</v>
      </c>
      <c r="AM26" s="49">
        <f>COUNT(E26:AH26)</f>
        <v>14</v>
      </c>
      <c r="AN26" s="50">
        <f>(AL26/AM26)</f>
        <v>180.21428571428572</v>
      </c>
    </row>
    <row r="27" spans="1:40" ht="12.75">
      <c r="A27" s="49">
        <v>23</v>
      </c>
      <c r="B27" s="48">
        <v>893</v>
      </c>
      <c r="C27" s="48" t="s">
        <v>76</v>
      </c>
      <c r="D27" s="48" t="s">
        <v>35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>
        <v>160</v>
      </c>
      <c r="P27" s="48">
        <v>201</v>
      </c>
      <c r="Q27" s="48">
        <v>177</v>
      </c>
      <c r="R27" s="48">
        <v>172</v>
      </c>
      <c r="S27" s="48"/>
      <c r="T27" s="48"/>
      <c r="U27" s="48">
        <v>179</v>
      </c>
      <c r="V27" s="48">
        <v>178</v>
      </c>
      <c r="W27" s="48">
        <v>170</v>
      </c>
      <c r="X27" s="48">
        <v>203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>SUM(E27:N27)</f>
        <v>0</v>
      </c>
      <c r="AJ27" s="49">
        <f>SUM(O27:X27)</f>
        <v>1440</v>
      </c>
      <c r="AK27" s="49">
        <f>SUM(Y27:AH27)</f>
        <v>0</v>
      </c>
      <c r="AL27" s="49">
        <f>SUM(AI27:AK27)</f>
        <v>1440</v>
      </c>
      <c r="AM27" s="49">
        <f>COUNT(E27:AH27)</f>
        <v>8</v>
      </c>
      <c r="AN27" s="50">
        <f>(AL27/AM27)</f>
        <v>180</v>
      </c>
    </row>
    <row r="28" spans="1:40" ht="12.75">
      <c r="A28" s="49">
        <v>24</v>
      </c>
      <c r="B28" s="48">
        <v>32</v>
      </c>
      <c r="C28" s="48" t="s">
        <v>47</v>
      </c>
      <c r="D28" s="48" t="s">
        <v>33</v>
      </c>
      <c r="E28" s="48">
        <v>172</v>
      </c>
      <c r="F28" s="48">
        <v>171</v>
      </c>
      <c r="G28" s="48">
        <v>171</v>
      </c>
      <c r="H28" s="48">
        <v>172</v>
      </c>
      <c r="I28" s="48">
        <v>191</v>
      </c>
      <c r="J28" s="48">
        <v>192</v>
      </c>
      <c r="K28" s="48">
        <v>147</v>
      </c>
      <c r="L28" s="48">
        <v>182</v>
      </c>
      <c r="M28" s="48"/>
      <c r="N28" s="48"/>
      <c r="O28" s="48">
        <v>179</v>
      </c>
      <c r="P28" s="48">
        <v>176</v>
      </c>
      <c r="Q28" s="48">
        <v>179</v>
      </c>
      <c r="R28" s="48">
        <v>174</v>
      </c>
      <c r="S28" s="48"/>
      <c r="T28" s="48"/>
      <c r="U28" s="48">
        <v>190</v>
      </c>
      <c r="V28" s="48">
        <v>188</v>
      </c>
      <c r="W28" s="48">
        <v>152</v>
      </c>
      <c r="X28" s="48">
        <v>153</v>
      </c>
      <c r="Y28" s="48">
        <v>155</v>
      </c>
      <c r="Z28" s="48">
        <v>155</v>
      </c>
      <c r="AA28" s="48">
        <v>137</v>
      </c>
      <c r="AB28" s="48">
        <v>203</v>
      </c>
      <c r="AC28" s="48">
        <v>192</v>
      </c>
      <c r="AD28" s="48">
        <v>169</v>
      </c>
      <c r="AE28" s="48">
        <v>193</v>
      </c>
      <c r="AF28" s="48">
        <v>214</v>
      </c>
      <c r="AG28" s="48">
        <v>202</v>
      </c>
      <c r="AH28" s="48">
        <v>203</v>
      </c>
      <c r="AI28" s="49">
        <f>SUM(E28:N28)</f>
        <v>1398</v>
      </c>
      <c r="AJ28" s="49">
        <f>SUM(O28:X28)</f>
        <v>1391</v>
      </c>
      <c r="AK28" s="49">
        <f>SUM(Y28:AH28)</f>
        <v>1823</v>
      </c>
      <c r="AL28" s="49">
        <f>SUM(AI28:AK28)</f>
        <v>4612</v>
      </c>
      <c r="AM28" s="49">
        <f>COUNT(E28:AH28)</f>
        <v>26</v>
      </c>
      <c r="AN28" s="50">
        <f>(AL28/AM28)</f>
        <v>177.3846153846154</v>
      </c>
    </row>
    <row r="29" spans="1:40" ht="12.75">
      <c r="A29" s="49">
        <v>25</v>
      </c>
      <c r="B29" s="48">
        <v>914</v>
      </c>
      <c r="C29" s="48" t="s">
        <v>39</v>
      </c>
      <c r="D29" s="48" t="s">
        <v>31</v>
      </c>
      <c r="E29" s="48">
        <v>157</v>
      </c>
      <c r="F29" s="48">
        <v>153</v>
      </c>
      <c r="G29" s="48">
        <v>134</v>
      </c>
      <c r="H29" s="48">
        <v>136</v>
      </c>
      <c r="I29" s="48">
        <v>180</v>
      </c>
      <c r="J29" s="48">
        <v>230</v>
      </c>
      <c r="K29" s="48">
        <v>223</v>
      </c>
      <c r="L29" s="48">
        <v>155</v>
      </c>
      <c r="M29" s="48">
        <v>148</v>
      </c>
      <c r="N29" s="48">
        <v>180</v>
      </c>
      <c r="O29" s="48">
        <v>160</v>
      </c>
      <c r="P29" s="48">
        <v>201</v>
      </c>
      <c r="Q29" s="48"/>
      <c r="R29" s="48"/>
      <c r="S29" s="48">
        <v>215</v>
      </c>
      <c r="T29" s="48">
        <v>170</v>
      </c>
      <c r="U29" s="48">
        <v>177</v>
      </c>
      <c r="V29" s="48">
        <v>195</v>
      </c>
      <c r="W29" s="48">
        <v>150</v>
      </c>
      <c r="X29" s="48">
        <v>135</v>
      </c>
      <c r="Y29" s="48">
        <v>190</v>
      </c>
      <c r="Z29" s="48">
        <v>191</v>
      </c>
      <c r="AA29" s="48">
        <v>235</v>
      </c>
      <c r="AB29" s="48">
        <v>188</v>
      </c>
      <c r="AC29" s="48"/>
      <c r="AD29" s="48"/>
      <c r="AE29" s="48">
        <v>201</v>
      </c>
      <c r="AF29" s="48">
        <v>163</v>
      </c>
      <c r="AG29" s="48">
        <v>161</v>
      </c>
      <c r="AH29" s="48">
        <v>184</v>
      </c>
      <c r="AI29" s="49">
        <f>SUM(E29:N29)</f>
        <v>1696</v>
      </c>
      <c r="AJ29" s="49">
        <f>SUM(O29:X29)</f>
        <v>1403</v>
      </c>
      <c r="AK29" s="49">
        <f>SUM(Y29:AH29)</f>
        <v>1513</v>
      </c>
      <c r="AL29" s="49">
        <f>SUM(AI29:AK29)</f>
        <v>4612</v>
      </c>
      <c r="AM29" s="49">
        <f>COUNT(E29:AH29)</f>
        <v>26</v>
      </c>
      <c r="AN29" s="50">
        <f>(AL29/AM29)</f>
        <v>177.3846153846154</v>
      </c>
    </row>
    <row r="30" spans="1:40" ht="12.75">
      <c r="A30" s="49">
        <v>26</v>
      </c>
      <c r="B30" s="48">
        <v>662</v>
      </c>
      <c r="C30" s="48" t="s">
        <v>71</v>
      </c>
      <c r="D30" s="48" t="s">
        <v>31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v>189</v>
      </c>
      <c r="P30" s="48">
        <v>168</v>
      </c>
      <c r="Q30" s="48">
        <v>162</v>
      </c>
      <c r="R30" s="48">
        <v>161</v>
      </c>
      <c r="S30" s="48"/>
      <c r="T30" s="48"/>
      <c r="U30" s="48">
        <v>178</v>
      </c>
      <c r="V30" s="48">
        <v>237</v>
      </c>
      <c r="W30" s="48">
        <v>125</v>
      </c>
      <c r="X30" s="48">
        <v>182</v>
      </c>
      <c r="Y30" s="48"/>
      <c r="Z30" s="48"/>
      <c r="AA30" s="48">
        <v>162</v>
      </c>
      <c r="AB30" s="48">
        <v>199</v>
      </c>
      <c r="AC30" s="48">
        <v>167</v>
      </c>
      <c r="AD30" s="48">
        <v>179</v>
      </c>
      <c r="AE30" s="48">
        <v>191</v>
      </c>
      <c r="AF30" s="48">
        <v>177</v>
      </c>
      <c r="AG30" s="48"/>
      <c r="AH30" s="48"/>
      <c r="AI30" s="49">
        <f>SUM(E30:N30)</f>
        <v>0</v>
      </c>
      <c r="AJ30" s="49">
        <f>SUM(O30:X30)</f>
        <v>1402</v>
      </c>
      <c r="AK30" s="49">
        <f>SUM(Y30:AH30)</f>
        <v>1075</v>
      </c>
      <c r="AL30" s="49">
        <f>SUM(AI30:AK30)</f>
        <v>2477</v>
      </c>
      <c r="AM30" s="49">
        <f>COUNT(E30:AH30)</f>
        <v>14</v>
      </c>
      <c r="AN30" s="50">
        <f>(AL30/AM30)</f>
        <v>176.92857142857142</v>
      </c>
    </row>
    <row r="31" spans="1:40" ht="12.75">
      <c r="A31" s="49">
        <v>27</v>
      </c>
      <c r="B31" s="48">
        <v>2197</v>
      </c>
      <c r="C31" s="48" t="s">
        <v>68</v>
      </c>
      <c r="D31" s="48" t="s">
        <v>36</v>
      </c>
      <c r="E31" s="48"/>
      <c r="F31" s="48"/>
      <c r="G31" s="48"/>
      <c r="H31" s="48">
        <v>180</v>
      </c>
      <c r="I31" s="48">
        <v>128</v>
      </c>
      <c r="J31" s="48">
        <v>188</v>
      </c>
      <c r="K31" s="48">
        <v>168</v>
      </c>
      <c r="L31" s="48">
        <v>171</v>
      </c>
      <c r="M31" s="48">
        <v>148</v>
      </c>
      <c r="N31" s="48">
        <v>158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167</v>
      </c>
      <c r="Z31" s="48">
        <v>206</v>
      </c>
      <c r="AA31" s="48">
        <v>234</v>
      </c>
      <c r="AB31" s="48">
        <v>185</v>
      </c>
      <c r="AC31" s="48">
        <v>197</v>
      </c>
      <c r="AD31" s="48">
        <v>155</v>
      </c>
      <c r="AE31" s="48">
        <v>192</v>
      </c>
      <c r="AF31" s="48">
        <v>188</v>
      </c>
      <c r="AG31" s="48">
        <v>140</v>
      </c>
      <c r="AH31" s="48"/>
      <c r="AI31" s="49">
        <f>SUM(E31:N31)</f>
        <v>1141</v>
      </c>
      <c r="AJ31" s="49">
        <f>SUM(O31:X31)</f>
        <v>0</v>
      </c>
      <c r="AK31" s="49">
        <f>SUM(Y31:AH31)</f>
        <v>1664</v>
      </c>
      <c r="AL31" s="49">
        <f>SUM(AI31:AK31)</f>
        <v>2805</v>
      </c>
      <c r="AM31" s="49">
        <f>COUNT(E31:AH31)</f>
        <v>16</v>
      </c>
      <c r="AN31" s="50">
        <f>(AL31/AM31)</f>
        <v>175.3125</v>
      </c>
    </row>
    <row r="32" spans="1:40" ht="12.75">
      <c r="A32" s="49">
        <v>28</v>
      </c>
      <c r="B32" s="48">
        <v>932</v>
      </c>
      <c r="C32" s="51" t="s">
        <v>56</v>
      </c>
      <c r="D32" s="48" t="s">
        <v>34</v>
      </c>
      <c r="E32" s="51">
        <v>176</v>
      </c>
      <c r="F32" s="51">
        <v>186</v>
      </c>
      <c r="G32" s="51">
        <v>170</v>
      </c>
      <c r="H32" s="51">
        <v>167</v>
      </c>
      <c r="I32" s="51">
        <v>147</v>
      </c>
      <c r="J32" s="51">
        <v>176</v>
      </c>
      <c r="K32" s="51"/>
      <c r="L32" s="51"/>
      <c r="M32" s="51"/>
      <c r="N32" s="51"/>
      <c r="O32" s="51">
        <v>171</v>
      </c>
      <c r="P32" s="51">
        <v>192</v>
      </c>
      <c r="Q32" s="51">
        <v>192</v>
      </c>
      <c r="R32" s="51">
        <v>172</v>
      </c>
      <c r="S32" s="51">
        <v>168</v>
      </c>
      <c r="T32" s="51">
        <v>171</v>
      </c>
      <c r="U32" s="51">
        <v>169</v>
      </c>
      <c r="V32" s="51">
        <v>170</v>
      </c>
      <c r="W32" s="51">
        <v>167</v>
      </c>
      <c r="X32" s="51">
        <v>177</v>
      </c>
      <c r="Y32" s="51"/>
      <c r="Z32" s="51"/>
      <c r="AA32" s="51"/>
      <c r="AB32" s="51"/>
      <c r="AC32" s="51"/>
      <c r="AD32" s="51"/>
      <c r="AE32" s="51">
        <v>201</v>
      </c>
      <c r="AF32" s="51">
        <v>190</v>
      </c>
      <c r="AG32" s="51">
        <v>150</v>
      </c>
      <c r="AH32" s="51">
        <v>178</v>
      </c>
      <c r="AI32" s="49">
        <f>SUM(E32:N32)</f>
        <v>1022</v>
      </c>
      <c r="AJ32" s="49">
        <f>SUM(O32:X32)</f>
        <v>1749</v>
      </c>
      <c r="AK32" s="49">
        <f>SUM(Y32:AH32)</f>
        <v>719</v>
      </c>
      <c r="AL32" s="49">
        <f>SUM(AI32:AK32)</f>
        <v>3490</v>
      </c>
      <c r="AM32" s="49">
        <f>COUNT(E32:AH32)</f>
        <v>20</v>
      </c>
      <c r="AN32" s="50">
        <f>(AL32/AM32)</f>
        <v>174.5</v>
      </c>
    </row>
    <row r="33" spans="1:40" ht="12.75">
      <c r="A33" s="49">
        <v>29</v>
      </c>
      <c r="B33" s="48">
        <v>157</v>
      </c>
      <c r="C33" s="48" t="s">
        <v>45</v>
      </c>
      <c r="D33" s="48" t="s">
        <v>42</v>
      </c>
      <c r="E33" s="48">
        <v>187</v>
      </c>
      <c r="F33" s="48">
        <v>176</v>
      </c>
      <c r="G33" s="48">
        <v>217</v>
      </c>
      <c r="H33" s="48">
        <v>158</v>
      </c>
      <c r="I33" s="48">
        <v>133</v>
      </c>
      <c r="J33" s="48"/>
      <c r="K33" s="48"/>
      <c r="L33" s="48"/>
      <c r="M33" s="48">
        <v>168</v>
      </c>
      <c r="N33" s="48">
        <v>148</v>
      </c>
      <c r="O33" s="48"/>
      <c r="P33" s="48"/>
      <c r="Q33" s="48"/>
      <c r="R33" s="48"/>
      <c r="S33" s="48">
        <v>196</v>
      </c>
      <c r="T33" s="48">
        <v>159</v>
      </c>
      <c r="U33" s="48">
        <v>182</v>
      </c>
      <c r="V33" s="48">
        <v>171</v>
      </c>
      <c r="W33" s="48">
        <v>212</v>
      </c>
      <c r="X33" s="48">
        <v>137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>SUM(E33:N33)</f>
        <v>1187</v>
      </c>
      <c r="AJ33" s="49">
        <f>SUM(O33:X33)</f>
        <v>1057</v>
      </c>
      <c r="AK33" s="49">
        <f>SUM(Y33:AH33)</f>
        <v>0</v>
      </c>
      <c r="AL33" s="49">
        <f>SUM(AI33:AK33)</f>
        <v>2244</v>
      </c>
      <c r="AM33" s="49">
        <f>COUNT(E33:AH33)</f>
        <v>13</v>
      </c>
      <c r="AN33" s="50">
        <f>(AL33/AM33)</f>
        <v>172.6153846153846</v>
      </c>
    </row>
    <row r="34" spans="1:40" ht="12.75">
      <c r="A34" s="49">
        <v>30</v>
      </c>
      <c r="B34" s="48">
        <v>597</v>
      </c>
      <c r="C34" s="48" t="s">
        <v>65</v>
      </c>
      <c r="D34" s="48" t="s">
        <v>36</v>
      </c>
      <c r="E34" s="48">
        <v>144</v>
      </c>
      <c r="F34" s="48">
        <v>175</v>
      </c>
      <c r="G34" s="48">
        <v>155</v>
      </c>
      <c r="H34" s="48"/>
      <c r="I34" s="48"/>
      <c r="J34" s="48"/>
      <c r="K34" s="48"/>
      <c r="L34" s="48"/>
      <c r="M34" s="48">
        <v>177</v>
      </c>
      <c r="N34" s="48">
        <v>159</v>
      </c>
      <c r="O34" s="48"/>
      <c r="P34" s="48"/>
      <c r="Q34" s="48"/>
      <c r="R34" s="48"/>
      <c r="S34" s="48"/>
      <c r="T34" s="48">
        <v>167</v>
      </c>
      <c r="U34" s="48">
        <v>204</v>
      </c>
      <c r="V34" s="48">
        <v>213</v>
      </c>
      <c r="W34" s="48">
        <v>168</v>
      </c>
      <c r="X34" s="48">
        <v>154</v>
      </c>
      <c r="Y34" s="48">
        <v>202</v>
      </c>
      <c r="Z34" s="48">
        <v>190</v>
      </c>
      <c r="AA34" s="48">
        <v>161</v>
      </c>
      <c r="AB34" s="48">
        <v>194</v>
      </c>
      <c r="AC34" s="48">
        <v>191</v>
      </c>
      <c r="AD34" s="48">
        <v>137</v>
      </c>
      <c r="AE34" s="48">
        <v>167</v>
      </c>
      <c r="AF34" s="48">
        <v>139</v>
      </c>
      <c r="AG34" s="48"/>
      <c r="AH34" s="48">
        <v>180</v>
      </c>
      <c r="AI34" s="49">
        <f>SUM(E34:N34)</f>
        <v>810</v>
      </c>
      <c r="AJ34" s="49">
        <f>SUM(O34:X34)</f>
        <v>906</v>
      </c>
      <c r="AK34" s="49">
        <f>SUM(Y34:AH34)</f>
        <v>1561</v>
      </c>
      <c r="AL34" s="49">
        <f>SUM(AI34:AK34)</f>
        <v>3277</v>
      </c>
      <c r="AM34" s="49">
        <f>COUNT(E34:AH34)</f>
        <v>19</v>
      </c>
      <c r="AN34" s="50">
        <f>(AL34/AM34)</f>
        <v>172.47368421052633</v>
      </c>
    </row>
    <row r="35" spans="1:40" ht="12.75">
      <c r="A35" s="49">
        <v>31</v>
      </c>
      <c r="B35" s="48">
        <v>1139</v>
      </c>
      <c r="C35" s="48" t="s">
        <v>77</v>
      </c>
      <c r="D35" s="48" t="s">
        <v>36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192</v>
      </c>
      <c r="P35" s="48">
        <v>164</v>
      </c>
      <c r="Q35" s="48">
        <v>178</v>
      </c>
      <c r="R35" s="48">
        <v>156</v>
      </c>
      <c r="S35" s="48">
        <v>192</v>
      </c>
      <c r="T35" s="48">
        <v>128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0</v>
      </c>
      <c r="AJ35" s="49">
        <f>SUM(O35:X35)</f>
        <v>1010</v>
      </c>
      <c r="AK35" s="49">
        <f>SUM(Y35:AH35)</f>
        <v>0</v>
      </c>
      <c r="AL35" s="49">
        <f>SUM(AI35:AK35)</f>
        <v>1010</v>
      </c>
      <c r="AM35" s="49">
        <f>COUNT(E35:AH35)</f>
        <v>6</v>
      </c>
      <c r="AN35" s="50">
        <f>(AL35/AM35)</f>
        <v>168.33333333333334</v>
      </c>
    </row>
    <row r="36" spans="1:40" ht="12.75">
      <c r="A36" s="49">
        <v>32</v>
      </c>
      <c r="B36" s="48">
        <v>861</v>
      </c>
      <c r="C36" s="48" t="s">
        <v>73</v>
      </c>
      <c r="D36" s="48" t="s">
        <v>42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>
        <v>137</v>
      </c>
      <c r="P36" s="48">
        <v>175</v>
      </c>
      <c r="Q36" s="48">
        <v>174</v>
      </c>
      <c r="R36" s="48">
        <v>170</v>
      </c>
      <c r="S36" s="48"/>
      <c r="T36" s="48"/>
      <c r="U36" s="48"/>
      <c r="V36" s="48"/>
      <c r="W36" s="48"/>
      <c r="X36" s="48"/>
      <c r="Y36" s="48"/>
      <c r="Z36" s="48"/>
      <c r="AA36" s="48"/>
      <c r="AB36" s="48">
        <v>180</v>
      </c>
      <c r="AC36" s="48">
        <v>147</v>
      </c>
      <c r="AD36" s="48">
        <v>193</v>
      </c>
      <c r="AE36" s="48"/>
      <c r="AF36" s="48"/>
      <c r="AG36" s="48"/>
      <c r="AH36" s="48"/>
      <c r="AI36" s="49">
        <f>SUM(E36:N36)</f>
        <v>0</v>
      </c>
      <c r="AJ36" s="49">
        <f>SUM(O36:X36)</f>
        <v>656</v>
      </c>
      <c r="AK36" s="49">
        <f>SUM(Y36:AH36)</f>
        <v>520</v>
      </c>
      <c r="AL36" s="49">
        <f>SUM(AI36:AK36)</f>
        <v>1176</v>
      </c>
      <c r="AM36" s="49">
        <f>COUNT(E36:AH36)</f>
        <v>7</v>
      </c>
      <c r="AN36" s="50">
        <f>(AL36/AM36)</f>
        <v>168</v>
      </c>
    </row>
    <row r="37" spans="1:40" ht="12.75">
      <c r="A37" s="49">
        <v>33</v>
      </c>
      <c r="B37" s="48">
        <v>937</v>
      </c>
      <c r="C37" s="48" t="s">
        <v>55</v>
      </c>
      <c r="D37" s="48" t="s">
        <v>34</v>
      </c>
      <c r="E37" s="48">
        <v>130</v>
      </c>
      <c r="F37" s="48">
        <v>131</v>
      </c>
      <c r="G37" s="48">
        <v>176</v>
      </c>
      <c r="H37" s="48">
        <v>195</v>
      </c>
      <c r="I37" s="48">
        <v>146</v>
      </c>
      <c r="J37" s="48">
        <v>166</v>
      </c>
      <c r="K37" s="48">
        <v>169</v>
      </c>
      <c r="L37" s="48">
        <v>194</v>
      </c>
      <c r="M37" s="48">
        <v>159</v>
      </c>
      <c r="N37" s="48">
        <v>152</v>
      </c>
      <c r="O37" s="48"/>
      <c r="P37" s="48"/>
      <c r="Q37" s="48"/>
      <c r="R37" s="48"/>
      <c r="S37" s="48"/>
      <c r="T37" s="48"/>
      <c r="U37" s="48">
        <v>134</v>
      </c>
      <c r="V37" s="48">
        <v>181</v>
      </c>
      <c r="W37" s="48">
        <v>131</v>
      </c>
      <c r="X37" s="48">
        <v>123</v>
      </c>
      <c r="Y37" s="48">
        <v>189</v>
      </c>
      <c r="Z37" s="48">
        <v>176</v>
      </c>
      <c r="AA37" s="48">
        <v>172</v>
      </c>
      <c r="AB37" s="48">
        <v>191</v>
      </c>
      <c r="AC37" s="48">
        <v>180</v>
      </c>
      <c r="AD37" s="48">
        <v>146</v>
      </c>
      <c r="AE37" s="48"/>
      <c r="AF37" s="48"/>
      <c r="AG37" s="48">
        <v>164</v>
      </c>
      <c r="AH37" s="48">
        <v>173</v>
      </c>
      <c r="AI37" s="49">
        <f>SUM(E37:N37)</f>
        <v>1618</v>
      </c>
      <c r="AJ37" s="49">
        <f>SUM(O37:X37)</f>
        <v>569</v>
      </c>
      <c r="AK37" s="49">
        <f>SUM(Y37:AH37)</f>
        <v>1391</v>
      </c>
      <c r="AL37" s="49">
        <f>SUM(AI37:AK37)</f>
        <v>3578</v>
      </c>
      <c r="AM37" s="49">
        <f>COUNT(E37:AH37)</f>
        <v>22</v>
      </c>
      <c r="AN37" s="50">
        <f>(AL37/AM37)</f>
        <v>162.63636363636363</v>
      </c>
    </row>
    <row r="38" spans="1:40" ht="12.75">
      <c r="A38" s="49">
        <v>34</v>
      </c>
      <c r="B38" s="48">
        <v>1629</v>
      </c>
      <c r="C38" s="48" t="s">
        <v>63</v>
      </c>
      <c r="D38" s="48" t="s">
        <v>36</v>
      </c>
      <c r="E38" s="48">
        <v>158</v>
      </c>
      <c r="F38" s="48">
        <v>130</v>
      </c>
      <c r="G38" s="48">
        <v>143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>
        <v>179</v>
      </c>
      <c r="V38" s="48">
        <v>187</v>
      </c>
      <c r="W38" s="48">
        <v>178</v>
      </c>
      <c r="X38" s="48">
        <v>171</v>
      </c>
      <c r="Y38" s="48"/>
      <c r="Z38" s="48"/>
      <c r="AA38" s="48"/>
      <c r="AB38" s="48"/>
      <c r="AC38" s="48"/>
      <c r="AD38" s="48"/>
      <c r="AE38" s="48"/>
      <c r="AF38" s="48"/>
      <c r="AG38" s="48">
        <v>175</v>
      </c>
      <c r="AH38" s="48">
        <v>135</v>
      </c>
      <c r="AI38" s="49">
        <f>SUM(E38:N38)</f>
        <v>431</v>
      </c>
      <c r="AJ38" s="49">
        <f>SUM(O38:X38)</f>
        <v>715</v>
      </c>
      <c r="AK38" s="49">
        <f>SUM(Y38:AH38)</f>
        <v>310</v>
      </c>
      <c r="AL38" s="49">
        <f>SUM(AI38:AK38)</f>
        <v>1456</v>
      </c>
      <c r="AM38" s="49">
        <f>COUNT(E38:AH38)</f>
        <v>9</v>
      </c>
      <c r="AN38" s="50">
        <f>(AL38/AM38)</f>
        <v>161.77777777777777</v>
      </c>
    </row>
    <row r="39" spans="1:40" ht="12.75">
      <c r="A39" s="49">
        <v>35</v>
      </c>
      <c r="B39" s="48">
        <v>73</v>
      </c>
      <c r="C39" s="48" t="s">
        <v>40</v>
      </c>
      <c r="D39" s="48" t="s">
        <v>31</v>
      </c>
      <c r="E39" s="48">
        <v>146</v>
      </c>
      <c r="F39" s="48">
        <v>182</v>
      </c>
      <c r="G39" s="48">
        <v>222</v>
      </c>
      <c r="H39" s="48">
        <v>138</v>
      </c>
      <c r="I39" s="48">
        <v>127</v>
      </c>
      <c r="J39" s="48">
        <v>193</v>
      </c>
      <c r="K39" s="48">
        <v>160</v>
      </c>
      <c r="L39" s="48">
        <v>151</v>
      </c>
      <c r="M39" s="48">
        <v>137</v>
      </c>
      <c r="N39" s="48">
        <v>138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1594</v>
      </c>
      <c r="AJ39" s="49">
        <f>SUM(O39:X39)</f>
        <v>0</v>
      </c>
      <c r="AK39" s="49">
        <f>SUM(Y39:AH39)</f>
        <v>0</v>
      </c>
      <c r="AL39" s="49">
        <f>SUM(AI39:AK39)</f>
        <v>1594</v>
      </c>
      <c r="AM39" s="49">
        <f>COUNT(E39:AH39)</f>
        <v>10</v>
      </c>
      <c r="AN39" s="50">
        <f>(AL39/AM39)</f>
        <v>159.4</v>
      </c>
    </row>
    <row r="40" spans="1:40" ht="12.75">
      <c r="A40" s="49">
        <v>36</v>
      </c>
      <c r="B40" s="48">
        <v>1057</v>
      </c>
      <c r="C40" s="48" t="s">
        <v>54</v>
      </c>
      <c r="D40" s="48" t="s">
        <v>34</v>
      </c>
      <c r="E40" s="48"/>
      <c r="F40" s="48"/>
      <c r="G40" s="48"/>
      <c r="H40" s="48"/>
      <c r="I40" s="48"/>
      <c r="J40" s="48"/>
      <c r="K40" s="48">
        <v>136</v>
      </c>
      <c r="L40" s="48">
        <v>157</v>
      </c>
      <c r="M40" s="48">
        <v>171</v>
      </c>
      <c r="N40" s="48">
        <v>120</v>
      </c>
      <c r="O40" s="48">
        <v>128</v>
      </c>
      <c r="P40" s="48">
        <v>185</v>
      </c>
      <c r="Q40" s="48">
        <v>168</v>
      </c>
      <c r="R40" s="48">
        <v>153</v>
      </c>
      <c r="S40" s="48">
        <v>158</v>
      </c>
      <c r="T40" s="48">
        <v>180</v>
      </c>
      <c r="U40" s="48"/>
      <c r="V40" s="48"/>
      <c r="W40" s="48"/>
      <c r="X40" s="48"/>
      <c r="Y40" s="48">
        <v>188</v>
      </c>
      <c r="Z40" s="48">
        <v>166</v>
      </c>
      <c r="AA40" s="48">
        <v>178</v>
      </c>
      <c r="AB40" s="48">
        <v>173</v>
      </c>
      <c r="AC40" s="48">
        <v>130</v>
      </c>
      <c r="AD40" s="48">
        <v>152</v>
      </c>
      <c r="AE40" s="48">
        <v>154</v>
      </c>
      <c r="AF40" s="48">
        <v>161</v>
      </c>
      <c r="AG40" s="48"/>
      <c r="AH40" s="48"/>
      <c r="AI40" s="49">
        <f>SUM(E40:N40)</f>
        <v>584</v>
      </c>
      <c r="AJ40" s="49">
        <f>SUM(O40:X40)</f>
        <v>972</v>
      </c>
      <c r="AK40" s="49">
        <f>SUM(Y40:AH40)</f>
        <v>1302</v>
      </c>
      <c r="AL40" s="49">
        <f>SUM(AI40:AK40)</f>
        <v>2858</v>
      </c>
      <c r="AM40" s="49">
        <f>COUNT(E40:AH40)</f>
        <v>18</v>
      </c>
      <c r="AN40" s="50">
        <f>(AL40/AM40)</f>
        <v>158.77777777777777</v>
      </c>
    </row>
    <row r="41" spans="1:40" s="54" customFormat="1" ht="12.75">
      <c r="A41" s="49">
        <v>37</v>
      </c>
      <c r="B41" s="48">
        <v>1407</v>
      </c>
      <c r="C41" s="48" t="s">
        <v>52</v>
      </c>
      <c r="D41" s="48" t="s">
        <v>33</v>
      </c>
      <c r="E41" s="48"/>
      <c r="F41" s="48"/>
      <c r="G41" s="48"/>
      <c r="H41" s="48"/>
      <c r="I41" s="48">
        <v>159</v>
      </c>
      <c r="J41" s="48">
        <v>150</v>
      </c>
      <c r="K41" s="48"/>
      <c r="L41" s="48"/>
      <c r="M41" s="48">
        <v>161</v>
      </c>
      <c r="N41" s="48">
        <v>146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616</v>
      </c>
      <c r="AJ41" s="49">
        <f>SUM(O41:X41)</f>
        <v>0</v>
      </c>
      <c r="AK41" s="49">
        <f>SUM(Y41:AH41)</f>
        <v>0</v>
      </c>
      <c r="AL41" s="49">
        <f>SUM(AI41:AK41)</f>
        <v>616</v>
      </c>
      <c r="AM41" s="49">
        <f>COUNT(E41:AH41)</f>
        <v>4</v>
      </c>
      <c r="AN41" s="50">
        <f>(AL41/AM41)</f>
        <v>154</v>
      </c>
    </row>
    <row r="42" spans="1:40" s="54" customFormat="1" ht="12.75">
      <c r="A42" s="49">
        <v>38</v>
      </c>
      <c r="B42" s="48">
        <v>1319</v>
      </c>
      <c r="C42" s="48" t="s">
        <v>75</v>
      </c>
      <c r="D42" s="48" t="s">
        <v>35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>
        <v>122</v>
      </c>
      <c r="P42" s="48">
        <v>155</v>
      </c>
      <c r="Q42" s="48"/>
      <c r="R42" s="48"/>
      <c r="S42" s="48">
        <v>160</v>
      </c>
      <c r="T42" s="48">
        <v>176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613</v>
      </c>
      <c r="AK42" s="49">
        <f>SUM(Y42:AH42)</f>
        <v>0</v>
      </c>
      <c r="AL42" s="49">
        <f>SUM(AI42:AK42)</f>
        <v>613</v>
      </c>
      <c r="AM42" s="49">
        <f>COUNT(E42:AH42)</f>
        <v>4</v>
      </c>
      <c r="AN42" s="50">
        <f>(AL42/AM42)</f>
        <v>153.25</v>
      </c>
    </row>
    <row r="43" spans="1:40" s="54" customFormat="1" ht="12.75">
      <c r="A43" s="49">
        <v>39</v>
      </c>
      <c r="B43" s="48">
        <v>2135</v>
      </c>
      <c r="C43" s="48" t="s">
        <v>44</v>
      </c>
      <c r="D43" s="48" t="s">
        <v>42</v>
      </c>
      <c r="E43" s="48">
        <v>132</v>
      </c>
      <c r="F43" s="48">
        <v>148</v>
      </c>
      <c r="G43" s="48"/>
      <c r="H43" s="48"/>
      <c r="I43" s="48"/>
      <c r="J43" s="48">
        <v>171</v>
      </c>
      <c r="K43" s="48">
        <v>149</v>
      </c>
      <c r="L43" s="48">
        <v>167</v>
      </c>
      <c r="M43" s="48">
        <v>114</v>
      </c>
      <c r="N43" s="48">
        <v>138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1019</v>
      </c>
      <c r="AJ43" s="49">
        <f>SUM(O43:X43)</f>
        <v>0</v>
      </c>
      <c r="AK43" s="49">
        <f>SUM(Y43:AH43)</f>
        <v>0</v>
      </c>
      <c r="AL43" s="49">
        <f>SUM(AI43:AK43)</f>
        <v>1019</v>
      </c>
      <c r="AM43" s="49">
        <f>COUNT(E43:AH43)</f>
        <v>7</v>
      </c>
      <c r="AN43" s="50">
        <f>(AL43/AM43)</f>
        <v>145.57142857142858</v>
      </c>
    </row>
    <row r="44" spans="1:40" s="54" customFormat="1" ht="12.75">
      <c r="A44" s="49">
        <v>40</v>
      </c>
      <c r="B44" s="48">
        <v>1019</v>
      </c>
      <c r="C44" s="48" t="s">
        <v>61</v>
      </c>
      <c r="D44" s="48" t="s">
        <v>35</v>
      </c>
      <c r="E44" s="48">
        <v>146</v>
      </c>
      <c r="F44" s="48">
        <v>137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>
        <f>SUM(E44:N44)</f>
        <v>283</v>
      </c>
      <c r="AJ44" s="49">
        <f>SUM(O44:X44)</f>
        <v>0</v>
      </c>
      <c r="AK44" s="49">
        <f>SUM(Y44:AH44)</f>
        <v>0</v>
      </c>
      <c r="AL44" s="49">
        <f>SUM(AI44:AK44)</f>
        <v>283</v>
      </c>
      <c r="AM44" s="49">
        <f>COUNT(E44:AH44)</f>
        <v>2</v>
      </c>
      <c r="AN44" s="50">
        <f>(AL44/AM44)</f>
        <v>141.5</v>
      </c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35:40" ht="12.75"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1:40" ht="12.75">
      <c r="A77" s="55"/>
      <c r="B77" s="7"/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40" ht="12.75">
      <c r="AI81" s="2"/>
      <c r="AJ81" s="2"/>
      <c r="AK81" s="2"/>
      <c r="AL81" s="2"/>
      <c r="AM81" s="2"/>
      <c r="AN81" s="3"/>
    </row>
    <row r="82" spans="35:39" ht="12.75">
      <c r="AI82" s="2"/>
      <c r="AJ82" s="2"/>
      <c r="AK82" s="2"/>
      <c r="AL82" s="2"/>
      <c r="AM82" s="2"/>
    </row>
    <row r="83" ht="12.75">
      <c r="AM83" s="2"/>
    </row>
    <row r="84" ht="12.75">
      <c r="AM84" s="2"/>
    </row>
    <row r="85" ht="12.75">
      <c r="AM85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2011-03-31T13:56:27Z</cp:lastPrinted>
  <dcterms:created xsi:type="dcterms:W3CDTF">1999-10-03T14:06:37Z</dcterms:created>
  <dcterms:modified xsi:type="dcterms:W3CDTF">2011-03-31T13:57:15Z</dcterms:modified>
  <cp:category/>
  <cp:version/>
  <cp:contentType/>
  <cp:contentStatus/>
</cp:coreProperties>
</file>